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D:\_Zakazky\VD_Modrany_aktualizace\_PD\"/>
    </mc:Choice>
  </mc:AlternateContent>
  <xr:revisionPtr revIDLastSave="0" documentId="13_ncr:1_{7C300586-1DC2-40A9-B242-35F247A1520B}" xr6:coauthVersionLast="46" xr6:coauthVersionMax="46" xr10:uidLastSave="{00000000-0000-0000-0000-000000000000}"/>
  <bookViews>
    <workbookView xWindow="-108" yWindow="-108" windowWidth="23256" windowHeight="12576" xr2:uid="{00000000-000D-0000-FFFF-FFFF00000000}"/>
  </bookViews>
  <sheets>
    <sheet name="Rekapitulace stavby" sheetId="1" r:id="rId1"/>
    <sheet name="00 - VON" sheetId="2" r:id="rId2"/>
    <sheet name="01 - Oprava technologie" sheetId="3" r:id="rId3"/>
    <sheet name="02 - Oprava povrchových o..." sheetId="4" r:id="rId4"/>
    <sheet name="03 - Oprava vývaru jezu" sheetId="5" r:id="rId5"/>
  </sheets>
  <definedNames>
    <definedName name="_xlnm._FilterDatabase" localSheetId="1" hidden="1">'00 - VON'!$C$120:$K$157</definedName>
    <definedName name="_xlnm._FilterDatabase" localSheetId="2" hidden="1">'01 - Oprava technologie'!$C$123:$K$188</definedName>
    <definedName name="_xlnm._FilterDatabase" localSheetId="3" hidden="1">'02 - Oprava povrchových o...'!$C$121:$K$184</definedName>
    <definedName name="_xlnm._FilterDatabase" localSheetId="4" hidden="1">'03 - Oprava vývaru jezu'!$C$123:$K$217</definedName>
    <definedName name="_xlnm.Print_Titles" localSheetId="1">'00 - VON'!$120:$120</definedName>
    <definedName name="_xlnm.Print_Titles" localSheetId="2">'01 - Oprava technologie'!$123:$123</definedName>
    <definedName name="_xlnm.Print_Titles" localSheetId="3">'02 - Oprava povrchových o...'!$121:$121</definedName>
    <definedName name="_xlnm.Print_Titles" localSheetId="4">'03 - Oprava vývaru jezu'!$123:$123</definedName>
    <definedName name="_xlnm.Print_Titles" localSheetId="0">'Rekapitulace stavby'!$92:$92</definedName>
    <definedName name="_xlnm.Print_Area" localSheetId="1">'00 - VON'!$C$108:$J$157</definedName>
    <definedName name="_xlnm.Print_Area" localSheetId="2">'01 - Oprava technologie'!$C$111:$J$188</definedName>
    <definedName name="_xlnm.Print_Area" localSheetId="3">'02 - Oprava povrchových o...'!$C$109:$J$184</definedName>
    <definedName name="_xlnm.Print_Area" localSheetId="4">'03 - Oprava vývaru jezu'!$C$111:$J$217</definedName>
    <definedName name="_xlnm.Print_Area" localSheetId="0">'Rekapitulace stavby'!$D$4:$AO$76,'Rekapitulace stavby'!$C$82:$AQ$99</definedName>
  </definedNames>
  <calcPr calcId="181029"/>
</workbook>
</file>

<file path=xl/calcChain.xml><?xml version="1.0" encoding="utf-8"?>
<calcChain xmlns="http://schemas.openxmlformats.org/spreadsheetml/2006/main">
  <c r="J37" i="5" l="1"/>
  <c r="J36" i="5"/>
  <c r="AY98" i="1" s="1"/>
  <c r="J35" i="5"/>
  <c r="AX98" i="1"/>
  <c r="BI213" i="5"/>
  <c r="BH213" i="5"/>
  <c r="BG213" i="5"/>
  <c r="BF213" i="5"/>
  <c r="T213" i="5"/>
  <c r="T212" i="5"/>
  <c r="T211" i="5" s="1"/>
  <c r="R213" i="5"/>
  <c r="R212" i="5"/>
  <c r="R211" i="5" s="1"/>
  <c r="P213" i="5"/>
  <c r="P212" i="5"/>
  <c r="P211" i="5" s="1"/>
  <c r="BI208" i="5"/>
  <c r="BH208" i="5"/>
  <c r="BG208" i="5"/>
  <c r="BF208" i="5"/>
  <c r="T208" i="5"/>
  <c r="T207" i="5" s="1"/>
  <c r="R208" i="5"/>
  <c r="R207" i="5"/>
  <c r="P208" i="5"/>
  <c r="P207" i="5"/>
  <c r="BI202" i="5"/>
  <c r="BH202" i="5"/>
  <c r="BG202" i="5"/>
  <c r="BF202" i="5"/>
  <c r="T202" i="5"/>
  <c r="T201" i="5" s="1"/>
  <c r="R202" i="5"/>
  <c r="R201" i="5" s="1"/>
  <c r="P202" i="5"/>
  <c r="P201" i="5"/>
  <c r="BI195" i="5"/>
  <c r="BH195" i="5"/>
  <c r="BG195" i="5"/>
  <c r="BF195" i="5"/>
  <c r="T195" i="5"/>
  <c r="R195" i="5"/>
  <c r="P195" i="5"/>
  <c r="BI187" i="5"/>
  <c r="BH187" i="5"/>
  <c r="BG187" i="5"/>
  <c r="BF187" i="5"/>
  <c r="T187" i="5"/>
  <c r="R187" i="5"/>
  <c r="P187" i="5"/>
  <c r="BI180" i="5"/>
  <c r="BH180" i="5"/>
  <c r="BG180" i="5"/>
  <c r="BF180" i="5"/>
  <c r="T180" i="5"/>
  <c r="R180" i="5"/>
  <c r="P180" i="5"/>
  <c r="BI176" i="5"/>
  <c r="BH176" i="5"/>
  <c r="BG176" i="5"/>
  <c r="BF176" i="5"/>
  <c r="T176" i="5"/>
  <c r="R176" i="5"/>
  <c r="P176" i="5"/>
  <c r="BI171" i="5"/>
  <c r="BH171" i="5"/>
  <c r="BG171" i="5"/>
  <c r="BF171" i="5"/>
  <c r="T171" i="5"/>
  <c r="R171" i="5"/>
  <c r="P171" i="5"/>
  <c r="BI166" i="5"/>
  <c r="BH166" i="5"/>
  <c r="BG166" i="5"/>
  <c r="BF166" i="5"/>
  <c r="T166" i="5"/>
  <c r="R166" i="5"/>
  <c r="P166" i="5"/>
  <c r="BI159" i="5"/>
  <c r="BH159" i="5"/>
  <c r="BG159" i="5"/>
  <c r="BF159" i="5"/>
  <c r="T159" i="5"/>
  <c r="R159" i="5"/>
  <c r="P159" i="5"/>
  <c r="BI155" i="5"/>
  <c r="BH155" i="5"/>
  <c r="BG155" i="5"/>
  <c r="BF155" i="5"/>
  <c r="T155" i="5"/>
  <c r="R155" i="5"/>
  <c r="P155" i="5"/>
  <c r="BI152" i="5"/>
  <c r="BH152" i="5"/>
  <c r="BG152" i="5"/>
  <c r="BF152" i="5"/>
  <c r="T152" i="5"/>
  <c r="R152" i="5"/>
  <c r="P152" i="5"/>
  <c r="BI145" i="5"/>
  <c r="BH145" i="5"/>
  <c r="BG145" i="5"/>
  <c r="BF145" i="5"/>
  <c r="T145" i="5"/>
  <c r="R145" i="5"/>
  <c r="P145" i="5"/>
  <c r="BI140" i="5"/>
  <c r="BH140" i="5"/>
  <c r="BG140" i="5"/>
  <c r="BF140" i="5"/>
  <c r="T140" i="5"/>
  <c r="R140" i="5"/>
  <c r="P140" i="5"/>
  <c r="BI133" i="5"/>
  <c r="BH133" i="5"/>
  <c r="BG133" i="5"/>
  <c r="BF133" i="5"/>
  <c r="T133" i="5"/>
  <c r="R133" i="5"/>
  <c r="P133" i="5"/>
  <c r="BI127" i="5"/>
  <c r="BH127" i="5"/>
  <c r="BG127" i="5"/>
  <c r="BF127" i="5"/>
  <c r="T127" i="5"/>
  <c r="R127" i="5"/>
  <c r="P127" i="5"/>
  <c r="J121" i="5"/>
  <c r="J120" i="5"/>
  <c r="F120" i="5"/>
  <c r="F118" i="5"/>
  <c r="E116" i="5"/>
  <c r="J92" i="5"/>
  <c r="J91" i="5"/>
  <c r="F91" i="5"/>
  <c r="F89" i="5"/>
  <c r="E87" i="5"/>
  <c r="J18" i="5"/>
  <c r="E18" i="5"/>
  <c r="F121" i="5"/>
  <c r="J17" i="5"/>
  <c r="J12" i="5"/>
  <c r="J89" i="5" s="1"/>
  <c r="E7" i="5"/>
  <c r="E85" i="5" s="1"/>
  <c r="J37" i="4"/>
  <c r="J36" i="4"/>
  <c r="AY97" i="1" s="1"/>
  <c r="J35" i="4"/>
  <c r="AX97" i="1"/>
  <c r="BI182" i="4"/>
  <c r="BH182" i="4"/>
  <c r="BG182" i="4"/>
  <c r="BF182" i="4"/>
  <c r="T182" i="4"/>
  <c r="R182" i="4"/>
  <c r="P182" i="4"/>
  <c r="BI175" i="4"/>
  <c r="BH175" i="4"/>
  <c r="BG175" i="4"/>
  <c r="BF175" i="4"/>
  <c r="T175" i="4"/>
  <c r="R175" i="4"/>
  <c r="P175" i="4"/>
  <c r="BI171" i="4"/>
  <c r="BH171" i="4"/>
  <c r="BG171" i="4"/>
  <c r="BF171" i="4"/>
  <c r="T171" i="4"/>
  <c r="R171" i="4"/>
  <c r="P171" i="4"/>
  <c r="BI167" i="4"/>
  <c r="BH167" i="4"/>
  <c r="BG167" i="4"/>
  <c r="BF167" i="4"/>
  <c r="T167" i="4"/>
  <c r="R167" i="4"/>
  <c r="P167" i="4"/>
  <c r="BI163" i="4"/>
  <c r="BH163" i="4"/>
  <c r="BG163" i="4"/>
  <c r="BF163" i="4"/>
  <c r="T163" i="4"/>
  <c r="R163" i="4"/>
  <c r="P163" i="4"/>
  <c r="BI159" i="4"/>
  <c r="BH159" i="4"/>
  <c r="BG159" i="4"/>
  <c r="BF159" i="4"/>
  <c r="T159" i="4"/>
  <c r="R159" i="4"/>
  <c r="P159" i="4"/>
  <c r="BI153" i="4"/>
  <c r="BH153" i="4"/>
  <c r="BG153" i="4"/>
  <c r="BF153" i="4"/>
  <c r="T153" i="4"/>
  <c r="R153" i="4"/>
  <c r="P153" i="4"/>
  <c r="BI145" i="4"/>
  <c r="BH145" i="4"/>
  <c r="BG145" i="4"/>
  <c r="BF145" i="4"/>
  <c r="T145" i="4"/>
  <c r="T144" i="4" s="1"/>
  <c r="R145" i="4"/>
  <c r="R144" i="4"/>
  <c r="P145" i="4"/>
  <c r="P144" i="4"/>
  <c r="BI136" i="4"/>
  <c r="BH136" i="4"/>
  <c r="BG136" i="4"/>
  <c r="BF136" i="4"/>
  <c r="T136" i="4"/>
  <c r="T135" i="4" s="1"/>
  <c r="R136" i="4"/>
  <c r="R135" i="4" s="1"/>
  <c r="P136" i="4"/>
  <c r="P135" i="4"/>
  <c r="BI133" i="4"/>
  <c r="BH133" i="4"/>
  <c r="BG133" i="4"/>
  <c r="BF133" i="4"/>
  <c r="T133" i="4"/>
  <c r="R133" i="4"/>
  <c r="P133" i="4"/>
  <c r="BI131" i="4"/>
  <c r="BH131" i="4"/>
  <c r="BG131" i="4"/>
  <c r="BF131" i="4"/>
  <c r="T131" i="4"/>
  <c r="R131" i="4"/>
  <c r="P131" i="4"/>
  <c r="BI125" i="4"/>
  <c r="BH125" i="4"/>
  <c r="BG125" i="4"/>
  <c r="BF125" i="4"/>
  <c r="T125" i="4"/>
  <c r="R125" i="4"/>
  <c r="P125" i="4"/>
  <c r="J119" i="4"/>
  <c r="J118" i="4"/>
  <c r="F118" i="4"/>
  <c r="F116" i="4"/>
  <c r="E114" i="4"/>
  <c r="J92" i="4"/>
  <c r="J91" i="4"/>
  <c r="F91" i="4"/>
  <c r="F89" i="4"/>
  <c r="E87" i="4"/>
  <c r="J18" i="4"/>
  <c r="E18" i="4"/>
  <c r="F119" i="4" s="1"/>
  <c r="J17" i="4"/>
  <c r="J12" i="4"/>
  <c r="J116" i="4" s="1"/>
  <c r="E7" i="4"/>
  <c r="E112" i="4"/>
  <c r="J37" i="3"/>
  <c r="J36" i="3"/>
  <c r="AY96" i="1"/>
  <c r="J35" i="3"/>
  <c r="AX96" i="1" s="1"/>
  <c r="BI186" i="3"/>
  <c r="BH186" i="3"/>
  <c r="BG186" i="3"/>
  <c r="BF186" i="3"/>
  <c r="T186" i="3"/>
  <c r="R186" i="3"/>
  <c r="P186" i="3"/>
  <c r="BI184" i="3"/>
  <c r="BH184" i="3"/>
  <c r="BG184" i="3"/>
  <c r="BF184" i="3"/>
  <c r="T184" i="3"/>
  <c r="R184" i="3"/>
  <c r="P184" i="3"/>
  <c r="BI180" i="3"/>
  <c r="BH180" i="3"/>
  <c r="BG180" i="3"/>
  <c r="BF180" i="3"/>
  <c r="T180" i="3"/>
  <c r="R180" i="3"/>
  <c r="P180" i="3"/>
  <c r="BI177" i="3"/>
  <c r="BH177" i="3"/>
  <c r="BG177" i="3"/>
  <c r="BF177" i="3"/>
  <c r="T177" i="3"/>
  <c r="R177" i="3"/>
  <c r="P177" i="3"/>
  <c r="BI174" i="3"/>
  <c r="BH174" i="3"/>
  <c r="BG174" i="3"/>
  <c r="BF174" i="3"/>
  <c r="T174" i="3"/>
  <c r="R174" i="3"/>
  <c r="P174" i="3"/>
  <c r="BI171" i="3"/>
  <c r="BH171" i="3"/>
  <c r="BG171" i="3"/>
  <c r="BF171" i="3"/>
  <c r="T171" i="3"/>
  <c r="R171" i="3"/>
  <c r="P171" i="3"/>
  <c r="BI167" i="3"/>
  <c r="BH167" i="3"/>
  <c r="BG167" i="3"/>
  <c r="BF167" i="3"/>
  <c r="T167" i="3"/>
  <c r="R167" i="3"/>
  <c r="P167" i="3"/>
  <c r="BI164" i="3"/>
  <c r="BH164" i="3"/>
  <c r="BG164" i="3"/>
  <c r="BF164" i="3"/>
  <c r="T164" i="3"/>
  <c r="R164" i="3"/>
  <c r="P164" i="3"/>
  <c r="BI161" i="3"/>
  <c r="BH161" i="3"/>
  <c r="BG161" i="3"/>
  <c r="BF161" i="3"/>
  <c r="T161" i="3"/>
  <c r="R161" i="3"/>
  <c r="P161" i="3"/>
  <c r="BI158" i="3"/>
  <c r="BH158" i="3"/>
  <c r="BG158" i="3"/>
  <c r="BF158" i="3"/>
  <c r="T158" i="3"/>
  <c r="R158" i="3"/>
  <c r="P158" i="3"/>
  <c r="BI154" i="3"/>
  <c r="BH154" i="3"/>
  <c r="BG154" i="3"/>
  <c r="BF154" i="3"/>
  <c r="T154" i="3"/>
  <c r="T153" i="3"/>
  <c r="R154" i="3"/>
  <c r="R153" i="3"/>
  <c r="P154" i="3"/>
  <c r="P153" i="3" s="1"/>
  <c r="BI150" i="3"/>
  <c r="BH150" i="3"/>
  <c r="BG150" i="3"/>
  <c r="BF150" i="3"/>
  <c r="T150" i="3"/>
  <c r="T149" i="3" s="1"/>
  <c r="R150" i="3"/>
  <c r="R149" i="3"/>
  <c r="P150" i="3"/>
  <c r="P149" i="3"/>
  <c r="BI146" i="3"/>
  <c r="BH146" i="3"/>
  <c r="BG146" i="3"/>
  <c r="BF146" i="3"/>
  <c r="T146" i="3"/>
  <c r="R146" i="3"/>
  <c r="P146" i="3"/>
  <c r="BI143" i="3"/>
  <c r="BH143" i="3"/>
  <c r="BG143" i="3"/>
  <c r="BF143" i="3"/>
  <c r="T143" i="3"/>
  <c r="R143" i="3"/>
  <c r="P143" i="3"/>
  <c r="BI140" i="3"/>
  <c r="BH140" i="3"/>
  <c r="BG140" i="3"/>
  <c r="BF140" i="3"/>
  <c r="T140" i="3"/>
  <c r="R140" i="3"/>
  <c r="P140" i="3"/>
  <c r="BI136" i="3"/>
  <c r="BH136" i="3"/>
  <c r="BG136" i="3"/>
  <c r="BF136" i="3"/>
  <c r="T136" i="3"/>
  <c r="R136" i="3"/>
  <c r="P136" i="3"/>
  <c r="BI133" i="3"/>
  <c r="BH133" i="3"/>
  <c r="BG133" i="3"/>
  <c r="BF133" i="3"/>
  <c r="T133" i="3"/>
  <c r="R133" i="3"/>
  <c r="P133" i="3"/>
  <c r="BI130" i="3"/>
  <c r="BH130" i="3"/>
  <c r="BG130" i="3"/>
  <c r="BF130" i="3"/>
  <c r="T130" i="3"/>
  <c r="R130" i="3"/>
  <c r="P130" i="3"/>
  <c r="BI127" i="3"/>
  <c r="BH127" i="3"/>
  <c r="BG127" i="3"/>
  <c r="BF127" i="3"/>
  <c r="T127" i="3"/>
  <c r="R127" i="3"/>
  <c r="P127" i="3"/>
  <c r="J121" i="3"/>
  <c r="J120" i="3"/>
  <c r="F120" i="3"/>
  <c r="F118" i="3"/>
  <c r="E116" i="3"/>
  <c r="J92" i="3"/>
  <c r="J91" i="3"/>
  <c r="F91" i="3"/>
  <c r="F89" i="3"/>
  <c r="E87" i="3"/>
  <c r="J18" i="3"/>
  <c r="E18" i="3"/>
  <c r="F121" i="3" s="1"/>
  <c r="J17" i="3"/>
  <c r="J12" i="3"/>
  <c r="J118" i="3" s="1"/>
  <c r="E7" i="3"/>
  <c r="E114" i="3"/>
  <c r="J37" i="2"/>
  <c r="J36" i="2"/>
  <c r="AY95" i="1"/>
  <c r="J35" i="2"/>
  <c r="AX95" i="1"/>
  <c r="BI156" i="2"/>
  <c r="BH156" i="2"/>
  <c r="BG156" i="2"/>
  <c r="BF156" i="2"/>
  <c r="T156" i="2"/>
  <c r="T155" i="2" s="1"/>
  <c r="R156" i="2"/>
  <c r="R155" i="2" s="1"/>
  <c r="P156" i="2"/>
  <c r="P155" i="2"/>
  <c r="BI152" i="2"/>
  <c r="BH152" i="2"/>
  <c r="BG152" i="2"/>
  <c r="BF152" i="2"/>
  <c r="T152" i="2"/>
  <c r="R152" i="2"/>
  <c r="P152" i="2"/>
  <c r="BI149" i="2"/>
  <c r="BH149" i="2"/>
  <c r="BG149" i="2"/>
  <c r="BF149" i="2"/>
  <c r="T149" i="2"/>
  <c r="R149" i="2"/>
  <c r="P149" i="2"/>
  <c r="BI147" i="2"/>
  <c r="BH147" i="2"/>
  <c r="BG147" i="2"/>
  <c r="BF147" i="2"/>
  <c r="T147" i="2"/>
  <c r="R147" i="2"/>
  <c r="P147" i="2"/>
  <c r="BI144" i="2"/>
  <c r="BH144" i="2"/>
  <c r="BG144" i="2"/>
  <c r="BF144" i="2"/>
  <c r="T144" i="2"/>
  <c r="R144" i="2"/>
  <c r="P144" i="2"/>
  <c r="BI142" i="2"/>
  <c r="BH142" i="2"/>
  <c r="BG142" i="2"/>
  <c r="BF142" i="2"/>
  <c r="T142" i="2"/>
  <c r="R142" i="2"/>
  <c r="P142"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29" i="2"/>
  <c r="BH129" i="2"/>
  <c r="BG129" i="2"/>
  <c r="BF129" i="2"/>
  <c r="T129" i="2"/>
  <c r="R129" i="2"/>
  <c r="P129" i="2"/>
  <c r="BI127" i="2"/>
  <c r="BH127" i="2"/>
  <c r="BG127" i="2"/>
  <c r="BF127" i="2"/>
  <c r="T127" i="2"/>
  <c r="R127" i="2"/>
  <c r="P127" i="2"/>
  <c r="BI124" i="2"/>
  <c r="BH124" i="2"/>
  <c r="BG124" i="2"/>
  <c r="BF124" i="2"/>
  <c r="T124" i="2"/>
  <c r="R124" i="2"/>
  <c r="P124" i="2"/>
  <c r="J118" i="2"/>
  <c r="J117" i="2"/>
  <c r="F117" i="2"/>
  <c r="F115" i="2"/>
  <c r="E113" i="2"/>
  <c r="J92" i="2"/>
  <c r="J91" i="2"/>
  <c r="F91" i="2"/>
  <c r="F89" i="2"/>
  <c r="E87" i="2"/>
  <c r="J18" i="2"/>
  <c r="E18" i="2"/>
  <c r="F92" i="2" s="1"/>
  <c r="J17" i="2"/>
  <c r="J12" i="2"/>
  <c r="J89" i="2" s="1"/>
  <c r="E7" i="2"/>
  <c r="E111" i="2"/>
  <c r="L90" i="1"/>
  <c r="AM90" i="1"/>
  <c r="AM89" i="1"/>
  <c r="L89" i="1"/>
  <c r="AM87" i="1"/>
  <c r="L87" i="1"/>
  <c r="L85" i="1"/>
  <c r="L84" i="1"/>
  <c r="BK208" i="5"/>
  <c r="BK131" i="4"/>
  <c r="BK180" i="3"/>
  <c r="BK177" i="3"/>
  <c r="J174" i="3"/>
  <c r="BK171" i="3"/>
  <c r="J146" i="3"/>
  <c r="J142" i="2"/>
  <c r="BK187" i="5"/>
  <c r="J159" i="5"/>
  <c r="J127" i="5"/>
  <c r="BK182" i="4"/>
  <c r="J175" i="4"/>
  <c r="BK167" i="4"/>
  <c r="BK163" i="4"/>
  <c r="J167" i="3"/>
  <c r="BK133" i="3"/>
  <c r="BK130" i="3"/>
  <c r="J156" i="2"/>
  <c r="J147" i="2"/>
  <c r="J127" i="2"/>
  <c r="AS94" i="1"/>
  <c r="BK171" i="5"/>
  <c r="BK145" i="5"/>
  <c r="BK140" i="5"/>
  <c r="BK175" i="4"/>
  <c r="BK153" i="4"/>
  <c r="BK164" i="3"/>
  <c r="J161" i="3"/>
  <c r="BK152" i="2"/>
  <c r="BK137" i="2"/>
  <c r="BK129" i="2"/>
  <c r="BK195" i="5"/>
  <c r="J152" i="5"/>
  <c r="J145" i="5"/>
  <c r="J140" i="5"/>
  <c r="BK159" i="4"/>
  <c r="BK145" i="4"/>
  <c r="BK125" i="4"/>
  <c r="J136" i="3"/>
  <c r="BK149" i="2"/>
  <c r="J129" i="2"/>
  <c r="BK127" i="2"/>
  <c r="J124" i="2"/>
  <c r="J155" i="5"/>
  <c r="J167" i="4"/>
  <c r="J154" i="3"/>
  <c r="J150" i="3"/>
  <c r="BK146" i="3"/>
  <c r="BK156" i="2"/>
  <c r="J152" i="2"/>
  <c r="BK144" i="2"/>
  <c r="BK176" i="5"/>
  <c r="BK166" i="5"/>
  <c r="BK155" i="5"/>
  <c r="BK171" i="4"/>
  <c r="BK174" i="3"/>
  <c r="BK161" i="3"/>
  <c r="J158" i="3"/>
  <c r="BK143" i="3"/>
  <c r="J213" i="5"/>
  <c r="J202" i="5"/>
  <c r="BK152" i="5"/>
  <c r="BK133" i="5"/>
  <c r="J153" i="4"/>
  <c r="J145" i="4"/>
  <c r="BK136" i="4"/>
  <c r="BK133" i="4"/>
  <c r="J180" i="3"/>
  <c r="J171" i="4"/>
  <c r="J133" i="4"/>
  <c r="J131" i="4"/>
  <c r="J177" i="3"/>
  <c r="J133" i="3"/>
  <c r="J130" i="3"/>
  <c r="BK127" i="3"/>
  <c r="J133" i="2"/>
  <c r="BK124" i="2"/>
  <c r="BK213" i="5"/>
  <c r="J208" i="5"/>
  <c r="J180" i="5"/>
  <c r="BK159" i="5"/>
  <c r="J163" i="4"/>
  <c r="J159" i="4"/>
  <c r="J136" i="4"/>
  <c r="J186" i="3"/>
  <c r="BK184" i="3"/>
  <c r="J171" i="3"/>
  <c r="J164" i="3"/>
  <c r="J143" i="3"/>
  <c r="J140" i="3"/>
  <c r="J149" i="2"/>
  <c r="BK147" i="2"/>
  <c r="J139" i="2"/>
  <c r="J135" i="2"/>
  <c r="BK133" i="2"/>
  <c r="BK202" i="5"/>
  <c r="BK180" i="5"/>
  <c r="J176" i="5"/>
  <c r="J171" i="5"/>
  <c r="J166" i="5"/>
  <c r="J133" i="5"/>
  <c r="BK127" i="5"/>
  <c r="BK167" i="3"/>
  <c r="BK150" i="3"/>
  <c r="BK140" i="3"/>
  <c r="BK136" i="3"/>
  <c r="J195" i="5"/>
  <c r="J187" i="5"/>
  <c r="J182" i="4"/>
  <c r="J125" i="4"/>
  <c r="BK186" i="3"/>
  <c r="J184" i="3"/>
  <c r="BK158" i="3"/>
  <c r="BK154" i="3"/>
  <c r="J127" i="3"/>
  <c r="J144" i="2"/>
  <c r="BK142" i="2"/>
  <c r="BK139" i="2"/>
  <c r="J137" i="2"/>
  <c r="BK135" i="2"/>
  <c r="R146" i="2" l="1"/>
  <c r="BK139" i="3"/>
  <c r="J139" i="3" s="1"/>
  <c r="J99" i="3" s="1"/>
  <c r="P170" i="3"/>
  <c r="T123" i="2"/>
  <c r="P126" i="3"/>
  <c r="BK157" i="3"/>
  <c r="J157" i="3"/>
  <c r="J102" i="3" s="1"/>
  <c r="T132" i="2"/>
  <c r="T139" i="3"/>
  <c r="BK170" i="3"/>
  <c r="J170" i="3"/>
  <c r="J103" i="3" s="1"/>
  <c r="P152" i="4"/>
  <c r="P151" i="4" s="1"/>
  <c r="BK146" i="2"/>
  <c r="J146" i="2" s="1"/>
  <c r="J100" i="2" s="1"/>
  <c r="P139" i="3"/>
  <c r="BK152" i="4"/>
  <c r="BK151" i="4"/>
  <c r="J151" i="4" s="1"/>
  <c r="J101" i="4" s="1"/>
  <c r="T124" i="4"/>
  <c r="T123" i="4" s="1"/>
  <c r="P132" i="2"/>
  <c r="R126" i="3"/>
  <c r="R170" i="3"/>
  <c r="P158" i="5"/>
  <c r="R123" i="2"/>
  <c r="R157" i="3"/>
  <c r="P124" i="4"/>
  <c r="P123" i="4"/>
  <c r="T152" i="4"/>
  <c r="T151" i="4" s="1"/>
  <c r="R126" i="5"/>
  <c r="P123" i="2"/>
  <c r="P146" i="2"/>
  <c r="T126" i="3"/>
  <c r="R124" i="4"/>
  <c r="R123" i="4"/>
  <c r="P126" i="5"/>
  <c r="R158" i="5"/>
  <c r="R179" i="5"/>
  <c r="BK132" i="2"/>
  <c r="J132" i="2"/>
  <c r="J99" i="2" s="1"/>
  <c r="R139" i="3"/>
  <c r="T157" i="3"/>
  <c r="P183" i="3"/>
  <c r="R183" i="3"/>
  <c r="R152" i="4"/>
  <c r="R151" i="4"/>
  <c r="BK158" i="5"/>
  <c r="J158" i="5"/>
  <c r="J99" i="5" s="1"/>
  <c r="BK179" i="5"/>
  <c r="J179" i="5"/>
  <c r="J100" i="5" s="1"/>
  <c r="R132" i="2"/>
  <c r="T170" i="3"/>
  <c r="BK124" i="4"/>
  <c r="J124" i="4" s="1"/>
  <c r="J98" i="4" s="1"/>
  <c r="BK126" i="5"/>
  <c r="P179" i="5"/>
  <c r="BK123" i="2"/>
  <c r="J123" i="2" s="1"/>
  <c r="J98" i="2" s="1"/>
  <c r="T146" i="2"/>
  <c r="BK126" i="3"/>
  <c r="P157" i="3"/>
  <c r="BK183" i="3"/>
  <c r="J183" i="3"/>
  <c r="J104" i="3" s="1"/>
  <c r="T183" i="3"/>
  <c r="T126" i="5"/>
  <c r="T158" i="5"/>
  <c r="T179" i="5"/>
  <c r="BE152" i="2"/>
  <c r="BE136" i="3"/>
  <c r="BE161" i="3"/>
  <c r="BE164" i="3"/>
  <c r="BE177" i="3"/>
  <c r="BE175" i="4"/>
  <c r="BK144" i="4"/>
  <c r="J144" i="4" s="1"/>
  <c r="J100" i="4" s="1"/>
  <c r="F92" i="5"/>
  <c r="J115" i="2"/>
  <c r="BE124" i="2"/>
  <c r="BE129" i="2"/>
  <c r="BK155" i="2"/>
  <c r="J155" i="2"/>
  <c r="J101" i="2" s="1"/>
  <c r="E85" i="3"/>
  <c r="BE171" i="3"/>
  <c r="BE180" i="3"/>
  <c r="BE125" i="4"/>
  <c r="E114" i="5"/>
  <c r="BE127" i="3"/>
  <c r="BE158" i="3"/>
  <c r="BE167" i="4"/>
  <c r="J118" i="5"/>
  <c r="BE166" i="5"/>
  <c r="BE213" i="5"/>
  <c r="J89" i="4"/>
  <c r="BE155" i="5"/>
  <c r="BE202" i="5"/>
  <c r="E85" i="4"/>
  <c r="F92" i="4"/>
  <c r="BE171" i="5"/>
  <c r="BE187" i="5"/>
  <c r="BE127" i="2"/>
  <c r="BE133" i="2"/>
  <c r="BE137" i="2"/>
  <c r="BE139" i="2"/>
  <c r="BE144" i="2"/>
  <c r="BE149" i="2"/>
  <c r="F92" i="3"/>
  <c r="BE130" i="3"/>
  <c r="BE146" i="3"/>
  <c r="BE184" i="3"/>
  <c r="BK153" i="3"/>
  <c r="J153" i="3"/>
  <c r="J101" i="3" s="1"/>
  <c r="BE153" i="4"/>
  <c r="BE163" i="4"/>
  <c r="BE182" i="4"/>
  <c r="BE195" i="5"/>
  <c r="F118" i="2"/>
  <c r="BE147" i="2"/>
  <c r="J89" i="3"/>
  <c r="BE140" i="3"/>
  <c r="BE133" i="5"/>
  <c r="BE145" i="5"/>
  <c r="BE180" i="5"/>
  <c r="BK201" i="5"/>
  <c r="J201" i="5"/>
  <c r="J101" i="5" s="1"/>
  <c r="BE142" i="2"/>
  <c r="BE150" i="3"/>
  <c r="BE154" i="3"/>
  <c r="BE167" i="3"/>
  <c r="BE174" i="3"/>
  <c r="BE131" i="4"/>
  <c r="BE136" i="4"/>
  <c r="BK207" i="5"/>
  <c r="J207" i="5"/>
  <c r="J102" i="5" s="1"/>
  <c r="E85" i="2"/>
  <c r="BE133" i="3"/>
  <c r="BE143" i="3"/>
  <c r="BE186" i="3"/>
  <c r="BE159" i="4"/>
  <c r="BE159" i="5"/>
  <c r="BE208" i="5"/>
  <c r="BE156" i="2"/>
  <c r="BE140" i="5"/>
  <c r="BE152" i="5"/>
  <c r="BE176" i="5"/>
  <c r="BE135" i="2"/>
  <c r="BK149" i="3"/>
  <c r="J149" i="3" s="1"/>
  <c r="J100" i="3" s="1"/>
  <c r="BE133" i="4"/>
  <c r="BE145" i="4"/>
  <c r="BE171" i="4"/>
  <c r="BK135" i="4"/>
  <c r="J135" i="4"/>
  <c r="J99" i="4" s="1"/>
  <c r="BE127" i="5"/>
  <c r="BK212" i="5"/>
  <c r="J212" i="5" s="1"/>
  <c r="J104" i="5" s="1"/>
  <c r="F36" i="2"/>
  <c r="BC95" i="1" s="1"/>
  <c r="F35" i="4"/>
  <c r="BB97" i="1" s="1"/>
  <c r="F35" i="5"/>
  <c r="BB98" i="1" s="1"/>
  <c r="F34" i="3"/>
  <c r="BA96" i="1" s="1"/>
  <c r="F37" i="3"/>
  <c r="BD96" i="1"/>
  <c r="J34" i="2"/>
  <c r="AW95" i="1"/>
  <c r="F37" i="4"/>
  <c r="BD97" i="1" s="1"/>
  <c r="F34" i="2"/>
  <c r="BA95" i="1" s="1"/>
  <c r="J34" i="3"/>
  <c r="AW96" i="1" s="1"/>
  <c r="F35" i="2"/>
  <c r="BB95" i="1" s="1"/>
  <c r="F34" i="5"/>
  <c r="BA98" i="1"/>
  <c r="F37" i="2"/>
  <c r="BD95" i="1"/>
  <c r="F37" i="5"/>
  <c r="BD98" i="1" s="1"/>
  <c r="F34" i="4"/>
  <c r="BA97" i="1" s="1"/>
  <c r="F35" i="3"/>
  <c r="BB96" i="1" s="1"/>
  <c r="F36" i="4"/>
  <c r="BC97" i="1" s="1"/>
  <c r="F36" i="5"/>
  <c r="BC98" i="1"/>
  <c r="J34" i="4"/>
  <c r="AW97" i="1"/>
  <c r="J34" i="5"/>
  <c r="AW98" i="1" s="1"/>
  <c r="F36" i="3"/>
  <c r="BC96" i="1" s="1"/>
  <c r="P122" i="4" l="1"/>
  <c r="AU97" i="1" s="1"/>
  <c r="BK125" i="5"/>
  <c r="R122" i="4"/>
  <c r="R122" i="2"/>
  <c r="R121" i="2" s="1"/>
  <c r="T125" i="5"/>
  <c r="T124" i="5" s="1"/>
  <c r="R125" i="5"/>
  <c r="R124" i="5"/>
  <c r="P125" i="5"/>
  <c r="P124" i="5"/>
  <c r="AU98" i="1" s="1"/>
  <c r="P122" i="2"/>
  <c r="P121" i="2"/>
  <c r="AU95" i="1" s="1"/>
  <c r="T122" i="4"/>
  <c r="BK125" i="3"/>
  <c r="J125" i="3"/>
  <c r="J97" i="3" s="1"/>
  <c r="R125" i="3"/>
  <c r="R124" i="3"/>
  <c r="P125" i="3"/>
  <c r="P124" i="3"/>
  <c r="AU96" i="1" s="1"/>
  <c r="T125" i="3"/>
  <c r="T124" i="3"/>
  <c r="T122" i="2"/>
  <c r="T121" i="2"/>
  <c r="BK122" i="2"/>
  <c r="BK121" i="2"/>
  <c r="J121" i="2" s="1"/>
  <c r="J96" i="2" s="1"/>
  <c r="J126" i="3"/>
  <c r="J98" i="3"/>
  <c r="BK123" i="4"/>
  <c r="J123" i="4" s="1"/>
  <c r="J97" i="4" s="1"/>
  <c r="J152" i="4"/>
  <c r="J102" i="4" s="1"/>
  <c r="J126" i="5"/>
  <c r="J98" i="5"/>
  <c r="BK211" i="5"/>
  <c r="J211" i="5" s="1"/>
  <c r="J103" i="5" s="1"/>
  <c r="BB94" i="1"/>
  <c r="W31" i="1" s="1"/>
  <c r="BC94" i="1"/>
  <c r="AY94" i="1" s="1"/>
  <c r="F33" i="5"/>
  <c r="AZ98" i="1"/>
  <c r="J33" i="3"/>
  <c r="AV96" i="1"/>
  <c r="AT96" i="1"/>
  <c r="J33" i="5"/>
  <c r="AV98" i="1" s="1"/>
  <c r="AT98" i="1" s="1"/>
  <c r="BD94" i="1"/>
  <c r="W33" i="1"/>
  <c r="J33" i="4"/>
  <c r="AV97" i="1" s="1"/>
  <c r="AT97" i="1" s="1"/>
  <c r="J33" i="2"/>
  <c r="AV95" i="1" s="1"/>
  <c r="AT95" i="1" s="1"/>
  <c r="BA94" i="1"/>
  <c r="W30" i="1"/>
  <c r="F33" i="2"/>
  <c r="AZ95" i="1" s="1"/>
  <c r="F33" i="4"/>
  <c r="AZ97" i="1" s="1"/>
  <c r="F33" i="3"/>
  <c r="AZ96" i="1" s="1"/>
  <c r="BK124" i="5" l="1"/>
  <c r="J124" i="5"/>
  <c r="J96" i="5"/>
  <c r="J122" i="2"/>
  <c r="J97" i="2"/>
  <c r="BK124" i="3"/>
  <c r="J124" i="3"/>
  <c r="J96" i="3"/>
  <c r="BK122" i="4"/>
  <c r="J122" i="4"/>
  <c r="J96" i="4"/>
  <c r="J125" i="5"/>
  <c r="J97" i="5" s="1"/>
  <c r="AZ94" i="1"/>
  <c r="AV94" i="1"/>
  <c r="AK29" i="1"/>
  <c r="AU94" i="1"/>
  <c r="AW94" i="1"/>
  <c r="AK30" i="1"/>
  <c r="W32" i="1"/>
  <c r="J30" i="2"/>
  <c r="AG95" i="1"/>
  <c r="AN95" i="1"/>
  <c r="AX94" i="1"/>
  <c r="J39" i="2" l="1"/>
  <c r="W29" i="1"/>
  <c r="J30" i="5"/>
  <c r="AG98" i="1" s="1"/>
  <c r="AN98" i="1" s="1"/>
  <c r="J30" i="3"/>
  <c r="AG96" i="1" s="1"/>
  <c r="AN96" i="1" s="1"/>
  <c r="J30" i="4"/>
  <c r="AG97" i="1"/>
  <c r="AN97" i="1"/>
  <c r="AT94" i="1"/>
  <c r="J39" i="5" l="1"/>
  <c r="J39" i="3"/>
  <c r="J39" i="4"/>
  <c r="AG94" i="1"/>
  <c r="AN94" i="1"/>
  <c r="AK26" i="1" l="1"/>
  <c r="AK35" i="1"/>
</calcChain>
</file>

<file path=xl/sharedStrings.xml><?xml version="1.0" encoding="utf-8"?>
<sst xmlns="http://schemas.openxmlformats.org/spreadsheetml/2006/main" count="2596" uniqueCount="534">
  <si>
    <t>Export Komplet</t>
  </si>
  <si>
    <t/>
  </si>
  <si>
    <t>2.0</t>
  </si>
  <si>
    <t>ZAMOK</t>
  </si>
  <si>
    <t>False</t>
  </si>
  <si>
    <t>{a9839c4f-0cd0-42b6-988a-d8e527d6fbe3}</t>
  </si>
  <si>
    <t>0,01</t>
  </si>
  <si>
    <t>21</t>
  </si>
  <si>
    <t>15</t>
  </si>
  <si>
    <t>REKAPITULACE STAVBY</t>
  </si>
  <si>
    <t>v ---  níže se nacházejí doplnkové a pomocné údaje k sestavám  --- v</t>
  </si>
  <si>
    <t>Návod na vyplnění</t>
  </si>
  <si>
    <t>0,001</t>
  </si>
  <si>
    <t>Kód:</t>
  </si>
  <si>
    <t>2021-2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</si>
  <si>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</si>
  <si>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</si>
  <si>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VD Modřany - oprava technologie levého jezového pole</t>
  </si>
  <si>
    <t>KSO:</t>
  </si>
  <si>
    <t>CC-CZ:</t>
  </si>
  <si>
    <t>Místo:</t>
  </si>
  <si>
    <t>Modřany</t>
  </si>
  <si>
    <t>Datum:</t>
  </si>
  <si>
    <t>22. 1. 2021</t>
  </si>
  <si>
    <t>Zadavatel:</t>
  </si>
  <si>
    <t>IČ:</t>
  </si>
  <si>
    <t>70889953</t>
  </si>
  <si>
    <t>Povodí Vltavy, státní podnik</t>
  </si>
  <si>
    <t>DIČ:</t>
  </si>
  <si>
    <t>Uchazeč:</t>
  </si>
  <si>
    <t>Vyplň údaj</t>
  </si>
  <si>
    <t>Projektant:</t>
  </si>
  <si>
    <t>05645328</t>
  </si>
  <si>
    <t>Ing. Milada Klimešová</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</si>
  <si>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</si>
  <si>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</si>
  <si>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</si>
  <si>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</si>
  <si>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</si>
  <si>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</si>
  <si>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</si>
  <si>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</si>
  <si>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</si>
  <si>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</si>
  <si>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</si>
  <si>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</si>
  <si>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</si>
  <si>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</si>
  <si>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</si>
  <si>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</si>
  <si>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</si>
  <si>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</si>
  <si>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</si>
  <si>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</si>
  <si>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</si>
  <si>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</si>
  <si>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</si>
  <si>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</si>
  <si>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</si>
  <si>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</si>
  <si>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</si>
  <si>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</si>
  <si>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</si>
  <si>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</si>
  <si>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</si>
  <si>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</si>
  <si>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</si>
  <si>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</si>
  <si>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</si>
  <si>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</si>
  <si>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</si>
  <si>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</si>
  <si>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</si>
  <si>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</si>
  <si>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</si>
  <si>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</si>
  <si>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</si>
  <si>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</si>
  <si>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</si>
  <si>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</si>
  <si>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</si>
  <si>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</si>
  <si>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</si>
  <si>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VON</t>
  </si>
  <si>
    <t>1</t>
  </si>
  <si>
    <t>{c0a3c260-a93f-4fe6-b691-8641b533d436}</t>
  </si>
  <si>
    <t>2</t>
  </si>
  <si>
    <t>01</t>
  </si>
  <si>
    <t>Oprava technologie</t>
  </si>
  <si>
    <t>{3ade4d9b-a9ff-4d89-8473-db61e43265d7}</t>
  </si>
  <si>
    <t>02</t>
  </si>
  <si>
    <t>Oprava povrchových ochran</t>
  </si>
  <si>
    <t>STA</t>
  </si>
  <si>
    <t>{d67d58f1-d7bf-4d58-ab90-0a73f2036b93}</t>
  </si>
  <si>
    <t>03</t>
  </si>
  <si>
    <t>Oprava vývaru jezu</t>
  </si>
  <si>
    <t>{1b384d90-ca00-4c62-8169-9b8bdbeda1d0}</t>
  </si>
  <si>
    <t>KRYCÍ LIST SOUPISU PRACÍ</t>
  </si>
  <si>
    <t>Objekt:</t>
  </si>
  <si>
    <t>00 - VON</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</si>
  <si>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</si>
  <si>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</si>
  <si>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</si>
  <si>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</si>
  <si>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</si>
  <si>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</si>
  <si>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</si>
  <si>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</si>
  <si>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</si>
  <si>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</si>
  <si>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</si>
  <si>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</si>
  <si>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</si>
  <si>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</si>
  <si>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</si>
  <si>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</si>
  <si>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</si>
  <si>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</si>
  <si>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</si>
  <si>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</si>
  <si>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</si>
  <si>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</si>
  <si>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</si>
  <si>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</si>
  <si>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</si>
  <si>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</si>
  <si>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</si>
  <si>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</si>
  <si>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</si>
  <si>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</si>
  <si>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013002002_R</t>
  </si>
  <si>
    <t>Zpracování Povodňového plánu</t>
  </si>
  <si>
    <t>kpl</t>
  </si>
  <si>
    <t>1024</t>
  </si>
  <si>
    <t>307986638</t>
  </si>
  <si>
    <t>PP</t>
  </si>
  <si>
    <t>P</t>
  </si>
  <si>
    <t>Poznámka k položce:_x000D_
- včetně doplnění a aktualizace</t>
  </si>
  <si>
    <t>013002005_R</t>
  </si>
  <si>
    <t>Pasport budov a dotčených a přilehlých objektů</t>
  </si>
  <si>
    <t>-1622967943</t>
  </si>
  <si>
    <t>3</t>
  </si>
  <si>
    <t>013203000_R</t>
  </si>
  <si>
    <t>Dokumentace dílenská</t>
  </si>
  <si>
    <t>2078181536</t>
  </si>
  <si>
    <t>Průzkumné, geodetické a projektové práce projektové práce dokumentace stavby (výkresová a textová) bez rozlišení</t>
  </si>
  <si>
    <t>Poznámka k položce:_x000D_
Dílenská dokumentace pro výrobu nových částí ocelových konstrukcí (výsuvné čepy, víka skříň hydromotorů, kozlík ap.)_x000D_
viz. TZ kap 7,8.</t>
  </si>
  <si>
    <t>VRN3</t>
  </si>
  <si>
    <t>Zařízení staveniště</t>
  </si>
  <si>
    <t>4</t>
  </si>
  <si>
    <t>031203000_R</t>
  </si>
  <si>
    <t>Příprava staveniště</t>
  </si>
  <si>
    <t>1914614467</t>
  </si>
  <si>
    <t xml:space="preserve">Příprava staveniště, včetně skládek apod.
</t>
  </si>
  <si>
    <t>032103000</t>
  </si>
  <si>
    <t>Náklady na stavební buňky</t>
  </si>
  <si>
    <t>-926822055</t>
  </si>
  <si>
    <t xml:space="preserve">Zařízení staveniště vybavení staveniště náklady na stavební buňky
- stavební buňka
- socialní objekty pro pracovníky stavby
</t>
  </si>
  <si>
    <t>6</t>
  </si>
  <si>
    <t>033203000</t>
  </si>
  <si>
    <t>Energie pro zařízení staveniště</t>
  </si>
  <si>
    <t>-1195273940</t>
  </si>
  <si>
    <t xml:space="preserve">Energie pro zařízení staveniště
 - nezbytné vnitrostaveništní rozvody energie vč. zajištění jejich zdrojů
</t>
  </si>
  <si>
    <t>7</t>
  </si>
  <si>
    <t>034303000</t>
  </si>
  <si>
    <t>Opatření na ochranu pozemků sousedních se staveništěm</t>
  </si>
  <si>
    <t>1755950655</t>
  </si>
  <si>
    <t>Zařízení staveniště zabezpečení staveniště opatření na ochranu sousedních pozemků</t>
  </si>
  <si>
    <t>Poznámka k položce:_x000D_
Náklady na ochranu sousedních stavebních konstrukcí a částí VD před nežádoucím znečištěním při provádění nátěrů.</t>
  </si>
  <si>
    <t>8</t>
  </si>
  <si>
    <t>034403000</t>
  </si>
  <si>
    <t>Osvětlení staveniště</t>
  </si>
  <si>
    <t>685072643</t>
  </si>
  <si>
    <t>Zařízení staveniště zabezpečení staveniště osvětlení staveniště</t>
  </si>
  <si>
    <t>9</t>
  </si>
  <si>
    <t>039103000</t>
  </si>
  <si>
    <t>Rozebrání, bourání a odvoz zařízení staveniště</t>
  </si>
  <si>
    <t>1137020349</t>
  </si>
  <si>
    <t>Zařízení staveniště zrušení zařízení staveniště rozebrání, bourání a odvoz</t>
  </si>
  <si>
    <t>VRN4</t>
  </si>
  <si>
    <t>Inženýrská činnost</t>
  </si>
  <si>
    <t>10</t>
  </si>
  <si>
    <t>042503000</t>
  </si>
  <si>
    <t>Plán BOZP na staveništi</t>
  </si>
  <si>
    <t>-382794095</t>
  </si>
  <si>
    <t>Zpracování a aktualizace plánu BOZP dle potřeb zhotovitele</t>
  </si>
  <si>
    <t>11</t>
  </si>
  <si>
    <t>043002000</t>
  </si>
  <si>
    <t>Zkoušky a ostatní měření</t>
  </si>
  <si>
    <t>1383000116</t>
  </si>
  <si>
    <t xml:space="preserve">Odběr vzorků betonu, jejich zkoušky a vyhodnocení. Měření tloušťky nátěru.
</t>
  </si>
  <si>
    <t xml:space="preserve">Poznámka k položce:_x000D_
Viz TZ kap.13 - Oprava vývaru jezu_x000D_
- odběr vzorků betonové směsi, rozbory a vyhodnocení._x000D_
Viz TZ kap.5 - Oprava povrch. ochran_x000D_
- cena zahrnuje veškeré náklady na provedení měření, vyhodnocení, záznam zkoušek._x000D_
</t>
  </si>
  <si>
    <t>12</t>
  </si>
  <si>
    <t>043194000_R</t>
  </si>
  <si>
    <t>Odzkoušení funkčnosti zařízení, uvedení do provozu</t>
  </si>
  <si>
    <t>1412264492</t>
  </si>
  <si>
    <t xml:space="preserve">Odzkoušení funkčnosti zařízení, uvedení do provozu. </t>
  </si>
  <si>
    <t>Poznámka k položce:_x000D_
Viz TZ kap. 14 a 16, včetně příp. videozáznamu.</t>
  </si>
  <si>
    <t>VRN7</t>
  </si>
  <si>
    <t>Provozní vlivy</t>
  </si>
  <si>
    <t>13</t>
  </si>
  <si>
    <t>07900200_R</t>
  </si>
  <si>
    <t>Prostředky a materiál pro šetření a likvidaci vzniklé ekologické havárie</t>
  </si>
  <si>
    <t>ks</t>
  </si>
  <si>
    <t>-1866150560</t>
  </si>
  <si>
    <t xml:space="preserve">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
</t>
  </si>
  <si>
    <t>01 - Oprava technologie</t>
  </si>
  <si>
    <t>Ostatní - Ostatní</t>
  </si>
  <si>
    <t xml:space="preserve">    01 - Zahrazení a vyhrazení jezového pole</t>
  </si>
  <si>
    <t xml:space="preserve">    02 - Těsnění klapek</t>
  </si>
  <si>
    <t xml:space="preserve">    03 - Výměna hydromotorů</t>
  </si>
  <si>
    <t xml:space="preserve">    04 - Oprava výsuvných čepů</t>
  </si>
  <si>
    <t xml:space="preserve">    05 - Skříně hydromotorů</t>
  </si>
  <si>
    <t xml:space="preserve">    06 - Hydraulické rozvody</t>
  </si>
  <si>
    <t xml:space="preserve">    07 - Mazání, aretace a snímání polohy klapky</t>
  </si>
  <si>
    <t>Ostatní</t>
  </si>
  <si>
    <t>Zahrazení a vyhrazení jezového pole</t>
  </si>
  <si>
    <t>001_R</t>
  </si>
  <si>
    <t>Osazení a demontáž provizorního hrazení</t>
  </si>
  <si>
    <t>769756950</t>
  </si>
  <si>
    <t>Osazení a demontáž provizorního hrazení, horního i spodního hrazení. viz TZ kap.4. Zahrazení levého jezového pole a kap.15  Vyhrazení levého jezového pole</t>
  </si>
  <si>
    <t>Poznámka k položce:_x000D_
- včetně dovezení a odvezení hrazení, které není skladováno na jezu, a dovození a odvezení čerpadel_x000D_
- včetně všech manipulací_x000D_
- včetně použití jeřábu typu např.1040_x000D_
- včetně montáže a demontáže hrazení a čerpací techniky_x000D_
- včetně pontonu pro jeřáb (přivezení, aplikace)_x000D_
- včetně remorkéru pro dopravu a manipulace pontonu, včetně posádky, včetně dopravy pontonu tam a zpět z místa zapůčení_x000D_
- včetně vyvazování plavidla_x000D_
- včetně veškeré manipulace při montái i demontáži_x000D_
- ponton bude zapůjčen zhotovitelem zdarma (nachází se v přístavu Mělník, dovoz a odvoz zajišťuje zhotovitel na své náklady)</t>
  </si>
  <si>
    <t>002_R</t>
  </si>
  <si>
    <t>Potápěčské práce</t>
  </si>
  <si>
    <t>2025561481</t>
  </si>
  <si>
    <t>Potápěčské práce, vyčištění prostoru pro provizorní hrazení, kontrola a vyčištění kapes slupic a dosedacího prahu hradel. viz TZ kap.4. Zahrazení levého jezového pole a vyhrazení</t>
  </si>
  <si>
    <t xml:space="preserve">Poznámka k položce:_x000D_
- dle popistu v technické zprávě kap.3. Zahrazení levého jezového pole_x000D_
- s kvalifikací "Potápěč pracovní" a "Potápěč operátor"_x000D_
- veškerá součinnost při montáži a demontáži hrazení  </t>
  </si>
  <si>
    <t>003_R</t>
  </si>
  <si>
    <t>Dotěsnění hrazení</t>
  </si>
  <si>
    <t>379627064</t>
  </si>
  <si>
    <t xml:space="preserve">Dotěsnění hrazení, včetně veškerých materiálů. viz TZ kap.4. Zahrazenístředního jezového pole </t>
  </si>
  <si>
    <t xml:space="preserve">Poznámka k položce:_x000D_
- dotěsnění hrazení_x000D_
- včetně těsnících a aplikačních materiálů_x000D_
- včetně všech přesunů_x000D_
</t>
  </si>
  <si>
    <t>004_R</t>
  </si>
  <si>
    <t xml:space="preserve">Čerpání vody, odvodnění stavby </t>
  </si>
  <si>
    <t>-1199355803</t>
  </si>
  <si>
    <t xml:space="preserve">Čerpání vody po celou dobu stavebních prací </t>
  </si>
  <si>
    <t xml:space="preserve">Poznámka k položce:_x000D_
viz TZ kap.3. Zahrazení středního jezového pole </t>
  </si>
  <si>
    <t>Těsnění klapek</t>
  </si>
  <si>
    <t>005_R</t>
  </si>
  <si>
    <t>Výroba, dodávka a montáž bočního těsnění</t>
  </si>
  <si>
    <t>-131203756</t>
  </si>
  <si>
    <t>Výroba, dodávka a montáž bočního těsnění. Viz TZ kap.6. Délka  bočních těsnění 10 m (á 5m 2x boční).</t>
  </si>
  <si>
    <t>Poznámka k položce:_x000D_
- včetně demontáže_x000D_
- včetně montáže nového těsnění_x000D_
- včetně materiálu_x000D_
- včetně všech prací a přesunů s tím spojených_x000D_
- včetně povrchových nátěrů (ostatní konstrukce)_x000D_
- včetně renovace přítlačných lišt</t>
  </si>
  <si>
    <t>006_R</t>
  </si>
  <si>
    <t>Výroba, dodávka a montáž prahového těsnění</t>
  </si>
  <si>
    <t>1737050727</t>
  </si>
  <si>
    <t>Dodávka a montáž prahového těsnění - úhlový profil, viz TR kap.6. Těsnění klapek. Délka cca 27m.</t>
  </si>
  <si>
    <t xml:space="preserve">Poznámka k položce:_x000D_
- včetně demontáže_x000D_
- včetně montáže_x000D_
- včetně všech materiálů_x000D_
- včetně renovace přítlačných lišt_x000D_
</t>
  </si>
  <si>
    <t>007_R</t>
  </si>
  <si>
    <t>Spojovací materiál nerezový</t>
  </si>
  <si>
    <t>1012689121</t>
  </si>
  <si>
    <t>Spojovací materiál, nerezový, viz TZ kap.6 Těsnění klapek</t>
  </si>
  <si>
    <t>Poznámka k položce:_x000D_
- včetně dodávky a montáže_x000D_
- včetně materiálu_x000D_
- včetně všech přesunů s tím spojených</t>
  </si>
  <si>
    <t>Výměna hydromotorů</t>
  </si>
  <si>
    <t>008_R</t>
  </si>
  <si>
    <t>Demontáž stávajících hydromotorů a doprava nových</t>
  </si>
  <si>
    <t>-1238337995</t>
  </si>
  <si>
    <t>Demontáž stávajících hydromotorů a jejich doprava do skladu objednatele, doprava repasovaných hydromotorů ze skladu objednatele na staveniště.</t>
  </si>
  <si>
    <t>Poznámka k položce:_x000D_
 Viz TZ kap.7. Výměna hydromotorů_x000D_
- včetně demontáže_x000D_
- včetně všech přesunů s tím spojených_x000D_
- včetně zpětné montáže_x000D_
- včetně všech zařízení pro manipulaci (jeřáby, ponton, remorkér atd).</t>
  </si>
  <si>
    <t>04</t>
  </si>
  <si>
    <t>Oprava výsuvných čepů</t>
  </si>
  <si>
    <t>009_R.1</t>
  </si>
  <si>
    <t>Repasování a přetěsnění výsuvných čepů</t>
  </si>
  <si>
    <t>-55900786</t>
  </si>
  <si>
    <t>Repasování a přetěsnění výsuvných čepů, viz TZ kap.7. Repase výsuvných čepů</t>
  </si>
  <si>
    <t>Poznámka k položce:_x000D_
- včetně demontáže_x000D_
- včetně všech přesunů s tím spojených_x000D_
- včetně všech materiálů_x000D_
- včetně všech prací s tím spojených_x000D_
- včetně zpětné montáže_x000D_
- včetně povrchové ochrany (ostatní konstrukce)_x000D_
- včetně potřebného oleje</t>
  </si>
  <si>
    <t>05</t>
  </si>
  <si>
    <t>Skříně hydromotorů</t>
  </si>
  <si>
    <t>010_R</t>
  </si>
  <si>
    <t>Repasování indikátorů a instalace uzavíracích kulových kohoutů</t>
  </si>
  <si>
    <t>-1781476846</t>
  </si>
  <si>
    <t>Repasování indikátorů a instalace uzavíracích kulových kohoutů, dle TZ, kap.9. Skříně hydromotorů</t>
  </si>
  <si>
    <t>Poznámka k položce:_x000D_
- včetně demontáže_x000D_
- včetně všech přesunů_x000D_
- včetně zpětné motnáže_x000D_
- včetně repasování indikátorů_x000D_
- včetně dodávky a montáže kulových kohoutů</t>
  </si>
  <si>
    <t>011_R</t>
  </si>
  <si>
    <t>Výměna tlakových hadic</t>
  </si>
  <si>
    <t>-1324511235</t>
  </si>
  <si>
    <t>Výměna tlakových hadic viz TZ, kap.9. Skříně hydromotorů</t>
  </si>
  <si>
    <t>Poznámka k položce:_x000D_
- včetně demontáže_x000D_
- včetně všech přesunů_x000D_
- včetně zpětné motnáže_x000D_
- včetně nových hadic</t>
  </si>
  <si>
    <t>012_R</t>
  </si>
  <si>
    <t>Výroba, dodávka a montáž nových vík skříní</t>
  </si>
  <si>
    <t>-1983773604</t>
  </si>
  <si>
    <t>Výroba, dodávka a montáž nových vík skříní, celkem cca 550 kg, viz TZ, kap.9. Skříně hydromotorů</t>
  </si>
  <si>
    <t>Poznámka k položce:_x000D_
- včetně demontáže_x000D_
- včetně všech přesunů_x000D_
- včetně zpětné montáže_x000D_
- všetně materiálu 11373_x000D_
- nátěry vík skříní jsou oceněny v části 02 Oprava povrchových ochran</t>
  </si>
  <si>
    <t>013_R</t>
  </si>
  <si>
    <t>Výroba, dodávka a montáž nerezových pojezdových záklopů s těsnící obručí</t>
  </si>
  <si>
    <t>699961713</t>
  </si>
  <si>
    <t>Výroba, dodávka a montáž nerezových pojezdových záklopů s těsnící obručí TZ, kap.9. Skříně hydromotorů. celkem cca 120 kg</t>
  </si>
  <si>
    <t>Poznámka k položce:_x000D_
- včetně demontáže_x000D_
- včetně všech přesunů_x000D_
- včetně zpětné motnáže_x000D_
- všetně materiálu nerez_x000D_
- včetně těsnění obručí</t>
  </si>
  <si>
    <t>06</t>
  </si>
  <si>
    <t>Hydraulické rozvody</t>
  </si>
  <si>
    <t>14</t>
  </si>
  <si>
    <t>014_R</t>
  </si>
  <si>
    <t>Výměna stájících uzávěrů za kulové ventily</t>
  </si>
  <si>
    <t>16</t>
  </si>
  <si>
    <t>-1997291929</t>
  </si>
  <si>
    <t>Výměna stávajících uzávěrů za kulové ventily viz TZ, kap.10. Hydraulické rozvody</t>
  </si>
  <si>
    <t>Poznámka k položce:_x000D_
- včetně demontáže_x000D_
- včetně všech přesunů_x000D_
- včetně likvidace šoupátkových uzávěrů_x000D_
- včetně montáže kulových ventilů_x000D_
- včetně kulových ventilů_x000D_
- včetně všech prací s tím spojených</t>
  </si>
  <si>
    <t>015_R</t>
  </si>
  <si>
    <t>Doplnění chybějících částí potrubí</t>
  </si>
  <si>
    <t>-1547879956</t>
  </si>
  <si>
    <t>Doplnění chybějících částí potrubí viz TZ, kap.10. Hydraulické rozvody. cca 8x0,5m</t>
  </si>
  <si>
    <t>Poznámka k položce:_x000D_
- včetně materiálu potrubí_x000D_
- včetně všech přesunů_x000D_
- včetně montáže potrubí</t>
  </si>
  <si>
    <t>016_R</t>
  </si>
  <si>
    <t>Doplnění nového oleje</t>
  </si>
  <si>
    <t>920349266</t>
  </si>
  <si>
    <t xml:space="preserve">Zpětná instalace hydromotorů a připojení veškerých rozvodů - bude doplněn nový olej cca 260 l. </t>
  </si>
  <si>
    <t>Poznámka k položce:_x000D_
Viz TZ, kap.10. Hydraulické rozvody_x000D_
- olej minerální HV 46 - ISO 6743/4 HV_x000D_
- včetně pořízení nového oleje a jeho doplnění do systému_x000D_
- včetně všech přesunů</t>
  </si>
  <si>
    <t>17</t>
  </si>
  <si>
    <t>017_R</t>
  </si>
  <si>
    <t>Ekologická likvidace oleje</t>
  </si>
  <si>
    <t>1312079892</t>
  </si>
  <si>
    <t>Ekologická likvidace oleje cca 650 l. Viz TZ, kap.10. Hydraulické rozvody</t>
  </si>
  <si>
    <t>Poznámka k položce:_x000D_
- vyčeprání, vypuštění a odebrání oleje i s nečistotami_x000D_
- odvezení a odevzdání oleje k ekologické likvidaci dle platné legislativy_x000D_
- včetně poplatku za likvidaci</t>
  </si>
  <si>
    <t>07</t>
  </si>
  <si>
    <t>Mazání, aretace a snímání polohy klapky</t>
  </si>
  <si>
    <t>18</t>
  </si>
  <si>
    <t>018_R</t>
  </si>
  <si>
    <t>Promazání ložisek a čepů</t>
  </si>
  <si>
    <t>-1967556929</t>
  </si>
  <si>
    <t>Promazání ložisek a čepů klapek, viz TZ, kap.11. Mazání</t>
  </si>
  <si>
    <t>19</t>
  </si>
  <si>
    <t>019_R</t>
  </si>
  <si>
    <t>Kontrola aretace klapek a snímání polohy klapek</t>
  </si>
  <si>
    <t>-162244702</t>
  </si>
  <si>
    <t>Kontrola aretace klapek. viz TZ, kap.13. Aretace a snímání polohy klapek</t>
  </si>
  <si>
    <t>Poznámka k položce:_x000D_
- včetně všech prací s tím spojených</t>
  </si>
  <si>
    <t>02 - Oprava povrchových ochran</t>
  </si>
  <si>
    <t>HSV - Práce a dodávky HSV</t>
  </si>
  <si>
    <t xml:space="preserve">    1 - Zemní práce</t>
  </si>
  <si>
    <t xml:space="preserve">    9 - Ostatní konstrukce a práce, bourání</t>
  </si>
  <si>
    <t xml:space="preserve">    997 - Přesun sutě</t>
  </si>
  <si>
    <t>PSV - Práce a dodávky PSV</t>
  </si>
  <si>
    <t xml:space="preserve">    789 - Povrchové úpravy ocelových konstrukcí a technologických zařízení</t>
  </si>
  <si>
    <t>HSV</t>
  </si>
  <si>
    <t>Práce a dodávky HSV</t>
  </si>
  <si>
    <t>Zemní práce</t>
  </si>
  <si>
    <t>161101105_R</t>
  </si>
  <si>
    <t>Svislé přemístění výkopku z horniny tř. 1 až 4 hl výkopu do 10 m</t>
  </si>
  <si>
    <t>m3</t>
  </si>
  <si>
    <t>-907326085</t>
  </si>
  <si>
    <t>Svislé přemístění výkopku bez naložení do dopravní nádoby avšak s vyprázdněním dopravní nádoby na hromadu nebo do dopravního prostředku z horniny tř. 1 až 4, při hloubce výkopu přes 8 do 10 m</t>
  </si>
  <si>
    <t>VV</t>
  </si>
  <si>
    <t>8,1 "m3 - objem nečistot v klapce"</t>
  </si>
  <si>
    <t>13,485 "t - odpad z čištění povrchů- abrazivo" / 3 "t/m3 -měrná hmotnost"</t>
  </si>
  <si>
    <t>0,745 "t - odpad z čištění povrchů - zbytky barvy z ručního a tlak. čištění"/2 "t/m3</t>
  </si>
  <si>
    <t>Součet</t>
  </si>
  <si>
    <t>162201201_R</t>
  </si>
  <si>
    <t>Vodorovné přemístění do 10 m nošením výkopku z horniny tř. 1 až 4</t>
  </si>
  <si>
    <t>-1241638990</t>
  </si>
  <si>
    <t>Vodorovné přemístění výkopku nebo sypaniny nošením s vyprázdněním nádoby na hromady nebo do dopravního prostředku na vzdálenost do 10 m z horniny tř. 1 až 4</t>
  </si>
  <si>
    <t>162201209_R</t>
  </si>
  <si>
    <t>Příplatek k vodorovnému přemístění nošením ZKD 10 m nošení výkopku z horniny tř. 1 až 4</t>
  </si>
  <si>
    <t>-1915109737</t>
  </si>
  <si>
    <t>Vodorovné přemístění výkopku nebo sypaniny nošením s vyprázdněním nádoby na hromady nebo do dopravního prostředku na vzdálenost do 10 m z horniny Příplatek k ceně za každých dalších 10 m</t>
  </si>
  <si>
    <t>Ostatní konstrukce a práce, bourání</t>
  </si>
  <si>
    <t>938901131</t>
  </si>
  <si>
    <t>Vyklizení bahna z nádrže</t>
  </si>
  <si>
    <t>2102236290</t>
  </si>
  <si>
    <t>Čištění nádrží, ploch dřevěných nebo betonových konstrukcí, potrubí  vyklizení bahna z nádrže</t>
  </si>
  <si>
    <t>PSC</t>
  </si>
  <si>
    <t xml:space="preserve">Poznámka k souboru cen:_x000D_
1. V ceně -1131 jsou započteny i náklady na rozpojení bahna a naložení, ruční přemístění vodorovné za prvních 10 m, svislé za prvních 3,5 m, ztížení prací při rozmáčení. 2. V ceně -1132 jsou započteny i náklady na odstranění zbytků nečistot zametením nebo seškrábáním včetně naložení, ruční vodorovné přemístění za prvních 10 m, svislé přemístění za prvních 3,5 m, opláchnutí vyčištěných míst proudem tlakové vody. 3. V ceně -1150, -1151 jsou započteny i náklady na vodorovné přemístění m3 bahna za každých dalších 10 m, nebo svislé přemístění za každých 3,5 m nad základní přemístění započítané v cenách -1131 a -1132. 4. V cenách -1150 a -1151 nejsou započteny náklady na odvoz bahna auty. Toto vodorovné přemístění se oceňuje cenami ceníku 800-1 Zemní práce. 5. Množství měrných jednotek se určuje u cen: a) 1131, -1150, -1151 za m3 odstraňovaného nerozpojeného bahna; b) 1132, -2121, -2122, -2123 v m2 očištěné plochy. </t>
  </si>
  <si>
    <t>0,745 "t - odpad z čištění povrchů zbytky nátěru z ručního a tlak.čištění" / 2 "t/m3 -měrná hmotnost"</t>
  </si>
  <si>
    <t>"nečistoty v klapce" 27 "m délky" * 0,3 "m3/bm"</t>
  </si>
  <si>
    <t>"panel dle průzkumu" 1,5*2*0,1 "m3"</t>
  </si>
  <si>
    <t>997</t>
  </si>
  <si>
    <t>Přesun sutě</t>
  </si>
  <si>
    <t>997006512_R</t>
  </si>
  <si>
    <t>Vodorovná doprava nečistot s naložením a složením na skládku, včetně poplatku za uložení a likvidaci dle platné legislativy</t>
  </si>
  <si>
    <t>t</t>
  </si>
  <si>
    <t>42494925</t>
  </si>
  <si>
    <t xml:space="preserve">Poznámka k souboru cen:_x000D_
1. Pro volbu ceny je rozhodující dopravní vzdálenost těžiště skládky a půdorysné plochy objektu. </t>
  </si>
  <si>
    <t>"nečistoty v klapce"27 "m délky" * 0,5 "t/mb"</t>
  </si>
  <si>
    <t>13,485+0,745 "t - odpad z čištění povrchů- abrazivo a zbytky nátěru"</t>
  </si>
  <si>
    <t>0,3*2,2 "t - panel"</t>
  </si>
  <si>
    <t>PSV</t>
  </si>
  <si>
    <t>Práce a dodávky PSV</t>
  </si>
  <si>
    <t>789</t>
  </si>
  <si>
    <t>Povrchové úpravy ocelových konstrukcí a technologických zařízení</t>
  </si>
  <si>
    <t>789121153</t>
  </si>
  <si>
    <t>Čištění ručním nářadím ocelových konstrukcí třídy I stupeň přípravy St 2 stupeň zrezivění D</t>
  </si>
  <si>
    <t>m2</t>
  </si>
  <si>
    <t>-937901440</t>
  </si>
  <si>
    <t>Úpravy povrchů pod nátěry ocelových konstrukcí  třídy I odstranění rzi a nečistot pomocí ručního nářadí stupeň přípravy St 2, stupeň zrezivění D</t>
  </si>
  <si>
    <t xml:space="preserve">Poznámka k položce:_x000D_
viz TZ kap.5. Oprava povrchových ochran_x000D_
- ruční dočištění špatně přístupných konstrukcí _x000D_
</t>
  </si>
  <si>
    <t>(350+30)*0,05 "vnější povrchy"</t>
  </si>
  <si>
    <t>(300+55)*0,15 "vnitřní povrchy"</t>
  </si>
  <si>
    <t>789121173</t>
  </si>
  <si>
    <t>Čištění vysokotlakým stříkáním ocelových konstrukcí třídy I příprava Wa 2,5 stupeň zrezivění D</t>
  </si>
  <si>
    <t>29417406</t>
  </si>
  <si>
    <t>Úpravy povrchů pod nátěry ocelových konstrukcí  třídy I odstranění rzi a nečistot vysokotlakým stříkáním vodou stupeň přípravy Wa 2½, stupeň zrezivění D</t>
  </si>
  <si>
    <t>Poznámka k položce:_x000D_
- vnitřní konstrukce klapky_x000D_
 viz TZ kap.5. Oprava povrchových ochran</t>
  </si>
  <si>
    <t>300"vnitřní povrch klapek"</t>
  </si>
  <si>
    <t>789221542</t>
  </si>
  <si>
    <t>Otryskání abrazivem ze strusky ocelových kcí třídy I stupeň zarezavění D stupeň přípravy Sa 2 1/2</t>
  </si>
  <si>
    <t>1909763544</t>
  </si>
  <si>
    <t>Otryskání povrchů ocelových konstrukcí suché abrazivní tryskání abrazivem ze strusky třídy I stupeň zrezivění D, stupeň přípravy Sa 2½</t>
  </si>
  <si>
    <t>Poznámka k položce:_x000D_
Viz TZ, kap.5</t>
  </si>
  <si>
    <t>350 "vnější povrch klapek"+30 "výsuvné čepy a víka"+55 "skříně a ostatní prvky"</t>
  </si>
  <si>
    <t>789421541</t>
  </si>
  <si>
    <t>Žárové stříkání ocelových konstrukcí třídy I ZnAl 150 um</t>
  </si>
  <si>
    <t>-468662437</t>
  </si>
  <si>
    <t>Žárové stříkání ocelových konstrukcí slitinou zinacor ZnAl, tloušťky 150 μm, třídy I</t>
  </si>
  <si>
    <t>Poznámka k položce:_x000D_
viz TZ, kap.5.</t>
  </si>
  <si>
    <t>350+30+55 "výsuvné čepy, víka a vnitřky skríní a ostatní prvky"</t>
  </si>
  <si>
    <t>789334031_R</t>
  </si>
  <si>
    <t xml:space="preserve">Nátěr za tepla - nátěr vnějších ploch, 2-komponentní nátěr na bázi epoxidové pryskyřice pro stříkání za horka bez rozpouštědel s vybíjecí schopností </t>
  </si>
  <si>
    <t>13558899</t>
  </si>
  <si>
    <t>Nátěr za tepla - nátěr vnějších ploch, 2-komponentní nátěr na bázi epoxidové pryskyřice pro stříkání za horka bez rozpouštědel s vybíjecí schopností, včetně nákladů na spotřebu materiálu a zakrytí konstrukce při aplikaci nátěru.</t>
  </si>
  <si>
    <t xml:space="preserve">Poznámka k položce:_x000D_
Viz TZ, kap.5_x000D_
Cena obsahuje náklady na případné zakrytí konstrukce při provádění nátěru._x000D_
</t>
  </si>
  <si>
    <t>350 "vnější povrch klapek"</t>
  </si>
  <si>
    <t>789335221_R</t>
  </si>
  <si>
    <t>Zhotovení nátěru ocelových konstrukcí dvousložkového vrchního, tloušťky jedné vrstvy do 120 μm</t>
  </si>
  <si>
    <t>-1918015264</t>
  </si>
  <si>
    <t>Zhotovení nátěru ocelových konstrukcí dvousložkového vrchního, tloušťky jedné vrstvy do 120 μm. Cena obsahuje náklady na práci a veškerý materiál včetně spotřeby nátěrových hmot.</t>
  </si>
  <si>
    <t xml:space="preserve">Poznámka k položce:_x000D_
Specifikace nátěru viz TZ, kap.5_x000D_
Nátěr dvousložkovou epoxidovou barvou._x000D_
</t>
  </si>
  <si>
    <t>300 "vnitřní povrch klapek"</t>
  </si>
  <si>
    <t>55 "vnitřek skříní a ostatní prvky"</t>
  </si>
  <si>
    <t>30 "výsuvné čepy a víka skříní"</t>
  </si>
  <si>
    <t>99878910R</t>
  </si>
  <si>
    <t>Přesun hmot PSV</t>
  </si>
  <si>
    <t>-1721542960</t>
  </si>
  <si>
    <t>17,338"PSV"</t>
  </si>
  <si>
    <t>03 - Oprava vývaru jezu</t>
  </si>
  <si>
    <t xml:space="preserve">    3 - Svislé a kompletní konstrukce</t>
  </si>
  <si>
    <t xml:space="preserve">    9 - Ostatní konstrukce a práce-bourání</t>
  </si>
  <si>
    <t xml:space="preserve">    998 - Přesun hmot</t>
  </si>
  <si>
    <t>120901123</t>
  </si>
  <si>
    <t>Bourání zdiva z ŽB nebo předpjatého betonu v odkopávkách nebo prokopávkách ručně</t>
  </si>
  <si>
    <t>-621834462</t>
  </si>
  <si>
    <t>Bourání konstrukcí v odkopávkách a prokopávkách ručně s přemístěním suti na hromady na vzdálenost do 20 m nebo s naložením na dopravní prostředek z betonu železového nebo předpjatého</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</si>
  <si>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Svislé, příp. vodorovné přemístění materiálu z rozbouraných konstrukcí ve výkopišti se oceňuje jako přemístění výkopku z hornin třídy těžitelnosti III cenami souboru cen 161 Svislé přemístění výkopku, příp. 162 Vodorovné přemístění výkopku se složením, ale bez naložení a rozprostření. 4. Ceny nelze použít pro bourání konstrukcí pod vodou; toto bourání se ocení individuálně. 5. Objem vybouraného materiálu pro přemístění se rovná objemu konstrukcí před rozbouráním. 6. Vzdálenost vodorovného přemístění se určuje od těžiště původní konstrukce do těžiště skládky. </t>
  </si>
  <si>
    <t>Poznámka k položce:_x000D_
Viz TZ, kap.13</t>
  </si>
  <si>
    <t>"odbourání železobetonu a betonu dna "13,335 "m3"</t>
  </si>
  <si>
    <t>13,335*0,5 'Přepočtené koeficientem množství</t>
  </si>
  <si>
    <t>153211003</t>
  </si>
  <si>
    <t>Zřízení stříkaného betonu tl do 150 mm skalních a poloskalních ploch</t>
  </si>
  <si>
    <t>810335080</t>
  </si>
  <si>
    <t>Zřízení stříkaného betonu  skalních a poloskalních ploch průměrné tloušťky přes 100 do 150 mm</t>
  </si>
  <si>
    <t xml:space="preserve">Poznámka k souboru cen:_x000D_
1. V cenách jsou započteny ï náklady na použití stroje určeného ke strojnímu omítání. 2. V cenách nejsou započteny náklady na: a) betonovou směs; tyto náklady se oceňují ve specifikaci, b) popř. nutnou úpravu plochy před zhotovením nástřiku z 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 </t>
  </si>
  <si>
    <t>Poznámka k položce:_x000D_
- dle TZ, kap.13 oprava vývaru jezu</t>
  </si>
  <si>
    <t>"první  šikmá část" 72,9 "m2"</t>
  </si>
  <si>
    <t>"třetí šikmá část" 47,6 "m2"</t>
  </si>
  <si>
    <t>M</t>
  </si>
  <si>
    <t>589333220_R</t>
  </si>
  <si>
    <t xml:space="preserve">směs pro stříkaný beton  třída C30/37 XA1, XC4, XF2, frakce 4 mm, s přídavkem PAN vláken </t>
  </si>
  <si>
    <t>-1282067940</t>
  </si>
  <si>
    <t xml:space="preserve">Poznámka k položce:_x000D_
- dle TZ, kap.13 Oprava vývaru  jezu _x000D_
- např. PCI Polycret SB_x000D_
</t>
  </si>
  <si>
    <t>"první šikmá část" 9,48"m3"</t>
  </si>
  <si>
    <t>"třetí šikmá část" 6,19"m3"</t>
  </si>
  <si>
    <t>161101155_R</t>
  </si>
  <si>
    <t>Svislé přemístění výkopku z horniny tř. 5 až 7 hl výkopu do 10 m</t>
  </si>
  <si>
    <t>-586244850</t>
  </si>
  <si>
    <t>Svislé přemístění výkopku bez naložení do dopravní nádoby avšak s vyprázdněním dopravní nádoby na hromadu nebo do dopravního prostředku z horniny tř. 5 až 7, při hloubce výkopu přes 8 do 10 m</t>
  </si>
  <si>
    <t>Poznámka k položce:_x000D_
Hmota po otryskání bet. povrchu, předpoklad uvolnění 3 cm vrstvy materiálu, viz TZ kap.13.</t>
  </si>
  <si>
    <t>"první šikmá část" 72,9*0,03 "m3"</t>
  </si>
  <si>
    <t>"druhá rovná část" 283,5 * 0,03 "m3"</t>
  </si>
  <si>
    <t>"třetí šikmá část" 47,6*0,03 + "m3 + třetí rovná část" 40,5 * 0,03 "m3"</t>
  </si>
  <si>
    <t>162201251_R</t>
  </si>
  <si>
    <t>Vodorovné přemístění do 10 m nošením výkopku z horniny tř. 5 až 7</t>
  </si>
  <si>
    <t>-1180491776</t>
  </si>
  <si>
    <t>Vodorovné přemístění výkopku nebo sypaniny nošením s vyprázdněním nádoby na hromady nebo do dopravního prostředku na vzdálenost do 10 m z horniny tř. 5 až 7</t>
  </si>
  <si>
    <t>162201259</t>
  </si>
  <si>
    <t>Příplatek k vodorovnému přemístění nošením ZKD 10 m nošení výkopku z horniny tř. 5 až 7</t>
  </si>
  <si>
    <t>-1607265538</t>
  </si>
  <si>
    <t>Svislé a kompletní konstrukce</t>
  </si>
  <si>
    <t>321311116</t>
  </si>
  <si>
    <t>Konstrukce vodních staveb z betonu prostého mrazuvzdorného tř. C 30/37</t>
  </si>
  <si>
    <t>-250008505</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</si>
  <si>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30/37</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</si>
  <si>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</si>
  <si>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 xml:space="preserve">Poznámka k položce:_x000D_
Viz TZ, kap. 13, sanace rovných částí jezového dna._x000D_
</t>
  </si>
  <si>
    <t>24,3+14,9 "m3, druhá část vývaru - odhadovaná plocha výmolu"</t>
  </si>
  <si>
    <t>5,27 "m3, třetí část vývaru - odhadovaná plocha výmolu"</t>
  </si>
  <si>
    <t>321366112</t>
  </si>
  <si>
    <t>Výztuž železobetonových konstrukcí vodních staveb z oceli 10 505 D do 32 mm</t>
  </si>
  <si>
    <t>1608706465</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</si>
  <si>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</si>
  <si>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</si>
  <si>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 xml:space="preserve">Poznámka k položce:_x000D_
Viz TZ, kap.13, doplnění uvolněné výztuže_x000D_
</t>
  </si>
  <si>
    <t>"doplnění výztuže" (141+344+65)/1000</t>
  </si>
  <si>
    <t>341941023</t>
  </si>
  <si>
    <t>Nosné nebo spojovací svary betonářské oceli D tyče do 18 mm při montáži dílců</t>
  </si>
  <si>
    <t>m</t>
  </si>
  <si>
    <t>1966191279</t>
  </si>
  <si>
    <t>Nosné nebo spojovací svary betonářské oceli, svařované vzájemně s přesahem nebo na podložku, průměru tyče přes 12 do 18 mm</t>
  </si>
  <si>
    <t xml:space="preserve">Poznámka k souboru cen:_x000D_
1. Ceny jsou určeny pro dodatečné svařování dílců. 2. Ceny neplatí pro nosné tupé svary betonářské oceli do ocelové podložky. Tyto stavební práce se oceňují cenami souboru cen 341 94-101. Nosné tupé svary betonářské oceli. </t>
  </si>
  <si>
    <t>Poznámka k položce:_x000D_
Napojení nahrazované výztuže, viz TZ kap. 13.</t>
  </si>
  <si>
    <t>"napojení výztuží" "cca" 14 "m"</t>
  </si>
  <si>
    <t>R27</t>
  </si>
  <si>
    <t>Odřezání stávající výztuže</t>
  </si>
  <si>
    <t>-589245172</t>
  </si>
  <si>
    <t>Poznámka k položce:_x000D_
Viz TZ, kap.13._x000D_
- včetně likvidace odpadu</t>
  </si>
  <si>
    <t>Ostatní konstrukce a práce-bourání</t>
  </si>
  <si>
    <t>985121122</t>
  </si>
  <si>
    <t>Tryskání degradovaného betonu stěn a rubu kleneb vodou pod tlakem do 1250 barů</t>
  </si>
  <si>
    <t>375639147</t>
  </si>
  <si>
    <t>Tryskání degradovaného betonu stěn, rubu kleneb a podlah vodou pod tlakem přes 300 do 1 250 barů</t>
  </si>
  <si>
    <t>Poznámka k položce:_x000D_
Očištění konstrukce, odstranění degradovaného betonu, včetně očištění výztuže, viz TZ, kap.13.</t>
  </si>
  <si>
    <t>"1.šikmá část" 72,9 "m2"</t>
  </si>
  <si>
    <t>"2.rovná část" 283,5 "m2"</t>
  </si>
  <si>
    <t>"3.šikmá část" 47,6 "m2" + "3.rovná část" 40,5 "m2"</t>
  </si>
  <si>
    <t>985321112</t>
  </si>
  <si>
    <t>Ochranný nátěr výztuže na cementové bázi rubu kleneb a podlah 1 vrstva tl 1 mm</t>
  </si>
  <si>
    <t>1140475595</t>
  </si>
  <si>
    <t>Ochranný nátěr betonářské výztuže 1 vrstva tloušťky 1 mm na cementové bázi rubu kleneb a podlah</t>
  </si>
  <si>
    <t xml:space="preserve">Poznámka k souboru cen:_x000D_
1. Množství měrných jednotek se určuje v m2 rozvinuté betonové plochy, na které se výztuž ošetřuje. Je uvažováno 10 bm výztuže na 1 m2 plochy. </t>
  </si>
  <si>
    <t>"1.část" 72,9 "m2"</t>
  </si>
  <si>
    <t>"2.část" 283,5 "m2"</t>
  </si>
  <si>
    <t>"3.část" 47,6+40,5 "m2"</t>
  </si>
  <si>
    <t>444,5*0,4 'Přepočtené koeficientem množství</t>
  </si>
  <si>
    <t>985323112</t>
  </si>
  <si>
    <t>Spojovací můstek reprofilovaného betonu na cementové bázi tl 2 mm</t>
  </si>
  <si>
    <t>1583835251</t>
  </si>
  <si>
    <t>Spojovací můstek reprofilovaného betonu na cementové bázi, tloušťky 2 mm</t>
  </si>
  <si>
    <t>Poznámka k položce:_x000D_
Spojovací nástřik pro betonáž, viz TZ kap.13.</t>
  </si>
  <si>
    <t>"2. rovná část" 283,5 "m2"</t>
  </si>
  <si>
    <t>"3. rovná část" 40,5 "m2"</t>
  </si>
  <si>
    <t>-1718854480</t>
  </si>
  <si>
    <t>13,335 "m3" * 2,2 "t/m3 vybouraných hmot"</t>
  </si>
  <si>
    <t>1,5 "t abraziva"</t>
  </si>
  <si>
    <t>998</t>
  </si>
  <si>
    <t>Přesun hmot</t>
  </si>
  <si>
    <t>998323011</t>
  </si>
  <si>
    <t>Přesun hmot pro jezy a stupně</t>
  </si>
  <si>
    <t>-160695620</t>
  </si>
  <si>
    <t>Přesun hmot pro jezy a stupně  dopravní vzdálenost do 500 m</t>
  </si>
  <si>
    <t xml:space="preserve">Poznámka k souboru cen:_x000D_
1. Ceny jsou určeny pro jakoukoliv konstrukčně-materiálovou charakteristiku. </t>
  </si>
  <si>
    <t>789221543</t>
  </si>
  <si>
    <t>Otryskání abrazivem ze strusky ocelových kcí třídy I stupeň zarezavění D stupeň přípravy Sa 2</t>
  </si>
  <si>
    <t>1653769394</t>
  </si>
  <si>
    <t>Otryskání povrchů ocelových konstrukcí suché abrazivní tryskání abrazivem ze strusky třídy I stupeň zrezivění D, stupeň přípravy Sa 2</t>
  </si>
  <si>
    <t xml:space="preserve">Poznámka k položce:_x000D_
Viz TZ kap.13_x000D_
- očištění výztuže </t>
  </si>
  <si>
    <t>"železobeton" 60 "m2"</t>
  </si>
  <si>
    <t>60*0,4 'Přepočtené koeficientem množství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</si>
</sst>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286"/>
      <c r="AS2" s="286"/>
      <c r="AT2" s="286"/>
      <c r="AU2" s="286"/>
      <c r="AV2" s="286"/>
      <c r="AW2" s="286"/>
      <c r="AX2" s="286"/>
      <c r="AY2" s="286"/>
      <c r="AZ2" s="286"/>
      <c r="BA2" s="286"/>
      <c r="BB2" s="286"/>
      <c r="BC2" s="286"/>
      <c r="BD2" s="286"/>
      <c r="BE2" s="286"/>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8"/>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8"/>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68"/>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v>
      </c>
      <c r="AO11" s="21"/>
      <c r="AP11" s="21"/>
      <c r="AQ11" s="21"/>
      <c r="AR11" s="19"/>
      <c r="BE11" s="268"/>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30</v>
      </c>
      <c r="AO13" s="21"/>
      <c r="AP13" s="21"/>
      <c r="AQ13" s="21"/>
      <c r="AR13" s="19"/>
      <c r="BE13" s="268"/>
      <c r="BS13" s="16" t="s">
        <v>6</v>
      </c>
    </row>
    <row r="14" spans="1:74" ht="13.2">
      <c r="B14" s="20"/>
      <c r="C14" s="21"/>
      <c r="D14" s="21"/>
      <c r="E14" s="273" t="s">
        <v>30</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28</v>
      </c>
      <c r="AL14" s="21"/>
      <c r="AM14" s="21"/>
      <c r="AN14" s="30" t="s">
        <v>30</v>
      </c>
      <c r="AO14" s="21"/>
      <c r="AP14" s="21"/>
      <c r="AQ14" s="21"/>
      <c r="AR14" s="19"/>
      <c r="BE14" s="268"/>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32</v>
      </c>
      <c r="AO16" s="21"/>
      <c r="AP16" s="21"/>
      <c r="AQ16" s="21"/>
      <c r="AR16" s="19"/>
      <c r="BE16" s="268"/>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68"/>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32</v>
      </c>
      <c r="AO19" s="21"/>
      <c r="AP19" s="21"/>
      <c r="AQ19" s="21"/>
      <c r="AR19" s="19"/>
      <c r="BE19" s="268"/>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68"/>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16.5" customHeight="1">
      <c r="B23" s="20"/>
      <c r="C23" s="21"/>
      <c r="D23" s="21"/>
      <c r="E23" s="275" t="s">
        <v>1</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ht="13.2">
      <c r="A28" s="33"/>
      <c r="B28" s="34"/>
      <c r="C28" s="35"/>
      <c r="D28" s="35"/>
      <c r="E28" s="35"/>
      <c r="F28" s="35"/>
      <c r="G28" s="35"/>
      <c r="H28" s="35"/>
      <c r="I28" s="35"/>
      <c r="J28" s="35"/>
      <c r="K28" s="35"/>
      <c r="L28" s="278" t="s">
        <v>38</v>
      </c>
      <c r="M28" s="278"/>
      <c r="N28" s="278"/>
      <c r="O28" s="278"/>
      <c r="P28" s="278"/>
      <c r="Q28" s="35"/>
      <c r="R28" s="35"/>
      <c r="S28" s="35"/>
      <c r="T28" s="35"/>
      <c r="U28" s="35"/>
      <c r="V28" s="35"/>
      <c r="W28" s="278" t="s">
        <v>39</v>
      </c>
      <c r="X28" s="278"/>
      <c r="Y28" s="278"/>
      <c r="Z28" s="278"/>
      <c r="AA28" s="278"/>
      <c r="AB28" s="278"/>
      <c r="AC28" s="278"/>
      <c r="AD28" s="278"/>
      <c r="AE28" s="278"/>
      <c r="AF28" s="35"/>
      <c r="AG28" s="35"/>
      <c r="AH28" s="35"/>
      <c r="AI28" s="35"/>
      <c r="AJ28" s="35"/>
      <c r="AK28" s="278" t="s">
        <v>40</v>
      </c>
      <c r="AL28" s="278"/>
      <c r="AM28" s="278"/>
      <c r="AN28" s="278"/>
      <c r="AO28" s="278"/>
      <c r="AP28" s="35"/>
      <c r="AQ28" s="35"/>
      <c r="AR28" s="38"/>
      <c r="BE28" s="268"/>
    </row>
    <row r="29" spans="1:71" s="3" customFormat="1" ht="14.4" customHeight="1">
      <c r="B29" s="39"/>
      <c r="C29" s="40"/>
      <c r="D29" s="28" t="s">
        <v>41</v>
      </c>
      <c r="E29" s="40"/>
      <c r="F29" s="28" t="s">
        <v>42</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 customHeight="1">
      <c r="B30" s="39"/>
      <c r="C30" s="40"/>
      <c r="D30" s="40"/>
      <c r="E30" s="40"/>
      <c r="F30" s="28" t="s">
        <v>43</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 hidden="1" customHeight="1">
      <c r="B31" s="39"/>
      <c r="C31" s="40"/>
      <c r="D31" s="40"/>
      <c r="E31" s="40"/>
      <c r="F31" s="28" t="s">
        <v>44</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 hidden="1" customHeight="1">
      <c r="B32" s="39"/>
      <c r="C32" s="40"/>
      <c r="D32" s="40"/>
      <c r="E32" s="40"/>
      <c r="F32" s="28" t="s">
        <v>45</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 hidden="1" customHeight="1">
      <c r="B33" s="39"/>
      <c r="C33" s="40"/>
      <c r="D33" s="40"/>
      <c r="E33" s="40"/>
      <c r="F33" s="28" t="s">
        <v>46</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85" t="s">
        <v>49</v>
      </c>
      <c r="Y35" s="283"/>
      <c r="Z35" s="283"/>
      <c r="AA35" s="283"/>
      <c r="AB35" s="283"/>
      <c r="AC35" s="44"/>
      <c r="AD35" s="44"/>
      <c r="AE35" s="44"/>
      <c r="AF35" s="44"/>
      <c r="AG35" s="44"/>
      <c r="AH35" s="44"/>
      <c r="AI35" s="44"/>
      <c r="AJ35" s="44"/>
      <c r="AK35" s="282">
        <f>SUM(AK26:AK33)</f>
        <v>0</v>
      </c>
      <c r="AL35" s="283"/>
      <c r="AM35" s="283"/>
      <c r="AN35" s="283"/>
      <c r="AO35" s="284"/>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2021-2</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46" t="str">
        <f>K6</f>
        <v>VD Modřany - oprava technologie levého jezového pole</v>
      </c>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7"/>
      <c r="AL85" s="247"/>
      <c r="AM85" s="247"/>
      <c r="AN85" s="247"/>
      <c r="AO85" s="247"/>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Modřany</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8" t="str">
        <f>IF(AN8= "","",AN8)</f>
        <v>22. 1. 2021</v>
      </c>
      <c r="AN87" s="248"/>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Povodí Vltavy, státní podnik</v>
      </c>
      <c r="M89" s="35"/>
      <c r="N89" s="35"/>
      <c r="O89" s="35"/>
      <c r="P89" s="35"/>
      <c r="Q89" s="35"/>
      <c r="R89" s="35"/>
      <c r="S89" s="35"/>
      <c r="T89" s="35"/>
      <c r="U89" s="35"/>
      <c r="V89" s="35"/>
      <c r="W89" s="35"/>
      <c r="X89" s="35"/>
      <c r="Y89" s="35"/>
      <c r="Z89" s="35"/>
      <c r="AA89" s="35"/>
      <c r="AB89" s="35"/>
      <c r="AC89" s="35"/>
      <c r="AD89" s="35"/>
      <c r="AE89" s="35"/>
      <c r="AF89" s="35"/>
      <c r="AG89" s="35"/>
      <c r="AH89" s="35"/>
      <c r="AI89" s="28" t="s">
        <v>31</v>
      </c>
      <c r="AJ89" s="35"/>
      <c r="AK89" s="35"/>
      <c r="AL89" s="35"/>
      <c r="AM89" s="249" t="str">
        <f>IF(E17="","",E17)</f>
        <v>Ing. Milada Klimešová</v>
      </c>
      <c r="AN89" s="250"/>
      <c r="AO89" s="250"/>
      <c r="AP89" s="250"/>
      <c r="AQ89" s="35"/>
      <c r="AR89" s="38"/>
      <c r="AS89" s="251" t="s">
        <v>57</v>
      </c>
      <c r="AT89" s="252"/>
      <c r="AU89" s="66"/>
      <c r="AV89" s="66"/>
      <c r="AW89" s="66"/>
      <c r="AX89" s="66"/>
      <c r="AY89" s="66"/>
      <c r="AZ89" s="66"/>
      <c r="BA89" s="66"/>
      <c r="BB89" s="66"/>
      <c r="BC89" s="66"/>
      <c r="BD89" s="67"/>
      <c r="BE89" s="33"/>
    </row>
    <row r="90" spans="1:91" s="2" customFormat="1" ht="15.15" customHeight="1">
      <c r="A90" s="33"/>
      <c r="B90" s="34"/>
      <c r="C90" s="28" t="s">
        <v>29</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49" t="str">
        <f>IF(E20="","",E20)</f>
        <v>Ing. Milada Klimešová</v>
      </c>
      <c r="AN90" s="250"/>
      <c r="AO90" s="250"/>
      <c r="AP90" s="250"/>
      <c r="AQ90" s="35"/>
      <c r="AR90" s="38"/>
      <c r="AS90" s="253"/>
      <c r="AT90" s="254"/>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55"/>
      <c r="AT91" s="256"/>
      <c r="AU91" s="70"/>
      <c r="AV91" s="70"/>
      <c r="AW91" s="70"/>
      <c r="AX91" s="70"/>
      <c r="AY91" s="70"/>
      <c r="AZ91" s="70"/>
      <c r="BA91" s="70"/>
      <c r="BB91" s="70"/>
      <c r="BC91" s="70"/>
      <c r="BD91" s="71"/>
      <c r="BE91" s="33"/>
    </row>
    <row r="92" spans="1:91" s="2" customFormat="1" ht="29.25" customHeight="1">
      <c r="A92" s="33"/>
      <c r="B92" s="34"/>
      <c r="C92" s="257" t="s">
        <v>58</v>
      </c>
      <c r="D92" s="258"/>
      <c r="E92" s="258"/>
      <c r="F92" s="258"/>
      <c r="G92" s="258"/>
      <c r="H92" s="72"/>
      <c r="I92" s="260" t="s">
        <v>59</v>
      </c>
      <c r="J92" s="258"/>
      <c r="K92" s="258"/>
      <c r="L92" s="258"/>
      <c r="M92" s="258"/>
      <c r="N92" s="258"/>
      <c r="O92" s="258"/>
      <c r="P92" s="258"/>
      <c r="Q92" s="258"/>
      <c r="R92" s="258"/>
      <c r="S92" s="258"/>
      <c r="T92" s="258"/>
      <c r="U92" s="258"/>
      <c r="V92" s="258"/>
      <c r="W92" s="258"/>
      <c r="X92" s="258"/>
      <c r="Y92" s="258"/>
      <c r="Z92" s="258"/>
      <c r="AA92" s="258"/>
      <c r="AB92" s="258"/>
      <c r="AC92" s="258"/>
      <c r="AD92" s="258"/>
      <c r="AE92" s="258"/>
      <c r="AF92" s="258"/>
      <c r="AG92" s="259" t="s">
        <v>60</v>
      </c>
      <c r="AH92" s="258"/>
      <c r="AI92" s="258"/>
      <c r="AJ92" s="258"/>
      <c r="AK92" s="258"/>
      <c r="AL92" s="258"/>
      <c r="AM92" s="258"/>
      <c r="AN92" s="260" t="s">
        <v>61</v>
      </c>
      <c r="AO92" s="258"/>
      <c r="AP92" s="261"/>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65">
        <f>ROUND(SUM(AG95:AG98),2)</f>
        <v>0</v>
      </c>
      <c r="AH94" s="265"/>
      <c r="AI94" s="265"/>
      <c r="AJ94" s="265"/>
      <c r="AK94" s="265"/>
      <c r="AL94" s="265"/>
      <c r="AM94" s="265"/>
      <c r="AN94" s="266">
        <f>SUM(AG94,AT94)</f>
        <v>0</v>
      </c>
      <c r="AO94" s="266"/>
      <c r="AP94" s="266"/>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76</v>
      </c>
      <c r="BT94" s="90" t="s">
        <v>77</v>
      </c>
      <c r="BU94" s="91" t="s">
        <v>78</v>
      </c>
      <c r="BV94" s="90" t="s">
        <v>79</v>
      </c>
      <c r="BW94" s="90" t="s">
        <v>5</v>
      </c>
      <c r="BX94" s="90" t="s">
        <v>80</v>
      </c>
      <c r="CL94" s="90" t="s">
        <v>1</v>
      </c>
    </row>
    <row r="95" spans="1:91" s="7" customFormat="1" ht="16.5" customHeight="1">
      <c r="A95" s="92" t="s">
        <v>81</v>
      </c>
      <c r="B95" s="93"/>
      <c r="C95" s="94"/>
      <c r="D95" s="262" t="s">
        <v>82</v>
      </c>
      <c r="E95" s="262"/>
      <c r="F95" s="262"/>
      <c r="G95" s="262"/>
      <c r="H95" s="262"/>
      <c r="I95" s="95"/>
      <c r="J95" s="262" t="s">
        <v>83</v>
      </c>
      <c r="K95" s="262"/>
      <c r="L95" s="262"/>
      <c r="M95" s="262"/>
      <c r="N95" s="262"/>
      <c r="O95" s="262"/>
      <c r="P95" s="262"/>
      <c r="Q95" s="262"/>
      <c r="R95" s="262"/>
      <c r="S95" s="262"/>
      <c r="T95" s="262"/>
      <c r="U95" s="262"/>
      <c r="V95" s="262"/>
      <c r="W95" s="262"/>
      <c r="X95" s="262"/>
      <c r="Y95" s="262"/>
      <c r="Z95" s="262"/>
      <c r="AA95" s="262"/>
      <c r="AB95" s="262"/>
      <c r="AC95" s="262"/>
      <c r="AD95" s="262"/>
      <c r="AE95" s="262"/>
      <c r="AF95" s="262"/>
      <c r="AG95" s="263">
        <f>'00 - VON'!J30</f>
        <v>0</v>
      </c>
      <c r="AH95" s="264"/>
      <c r="AI95" s="264"/>
      <c r="AJ95" s="264"/>
      <c r="AK95" s="264"/>
      <c r="AL95" s="264"/>
      <c r="AM95" s="264"/>
      <c r="AN95" s="263">
        <f>SUM(AG95,AT95)</f>
        <v>0</v>
      </c>
      <c r="AO95" s="264"/>
      <c r="AP95" s="264"/>
      <c r="AQ95" s="96" t="s">
        <v>83</v>
      </c>
      <c r="AR95" s="97"/>
      <c r="AS95" s="98">
        <v>0</v>
      </c>
      <c r="AT95" s="99">
        <f>ROUND(SUM(AV95:AW95),2)</f>
        <v>0</v>
      </c>
      <c r="AU95" s="100">
        <f>'00 - VON'!P121</f>
        <v>0</v>
      </c>
      <c r="AV95" s="99">
        <f>'00 - VON'!J33</f>
        <v>0</v>
      </c>
      <c r="AW95" s="99">
        <f>'00 - VON'!J34</f>
        <v>0</v>
      </c>
      <c r="AX95" s="99">
        <f>'00 - VON'!J35</f>
        <v>0</v>
      </c>
      <c r="AY95" s="99">
        <f>'00 - VON'!J36</f>
        <v>0</v>
      </c>
      <c r="AZ95" s="99">
        <f>'00 - VON'!F33</f>
        <v>0</v>
      </c>
      <c r="BA95" s="99">
        <f>'00 - VON'!F34</f>
        <v>0</v>
      </c>
      <c r="BB95" s="99">
        <f>'00 - VON'!F35</f>
        <v>0</v>
      </c>
      <c r="BC95" s="99">
        <f>'00 - VON'!F36</f>
        <v>0</v>
      </c>
      <c r="BD95" s="101">
        <f>'00 - VON'!F37</f>
        <v>0</v>
      </c>
      <c r="BT95" s="102" t="s">
        <v>84</v>
      </c>
      <c r="BV95" s="102" t="s">
        <v>79</v>
      </c>
      <c r="BW95" s="102" t="s">
        <v>85</v>
      </c>
      <c r="BX95" s="102" t="s">
        <v>5</v>
      </c>
      <c r="CL95" s="102" t="s">
        <v>1</v>
      </c>
      <c r="CM95" s="102" t="s">
        <v>86</v>
      </c>
    </row>
    <row r="96" spans="1:91" s="7" customFormat="1" ht="16.5" customHeight="1">
      <c r="A96" s="92" t="s">
        <v>81</v>
      </c>
      <c r="B96" s="93"/>
      <c r="C96" s="94"/>
      <c r="D96" s="262" t="s">
        <v>87</v>
      </c>
      <c r="E96" s="262"/>
      <c r="F96" s="262"/>
      <c r="G96" s="262"/>
      <c r="H96" s="262"/>
      <c r="I96" s="95"/>
      <c r="J96" s="262" t="s">
        <v>88</v>
      </c>
      <c r="K96" s="262"/>
      <c r="L96" s="262"/>
      <c r="M96" s="262"/>
      <c r="N96" s="262"/>
      <c r="O96" s="262"/>
      <c r="P96" s="262"/>
      <c r="Q96" s="262"/>
      <c r="R96" s="262"/>
      <c r="S96" s="262"/>
      <c r="T96" s="262"/>
      <c r="U96" s="262"/>
      <c r="V96" s="262"/>
      <c r="W96" s="262"/>
      <c r="X96" s="262"/>
      <c r="Y96" s="262"/>
      <c r="Z96" s="262"/>
      <c r="AA96" s="262"/>
      <c r="AB96" s="262"/>
      <c r="AC96" s="262"/>
      <c r="AD96" s="262"/>
      <c r="AE96" s="262"/>
      <c r="AF96" s="262"/>
      <c r="AG96" s="263">
        <f>'01 - Oprava technologie'!J30</f>
        <v>0</v>
      </c>
      <c r="AH96" s="264"/>
      <c r="AI96" s="264"/>
      <c r="AJ96" s="264"/>
      <c r="AK96" s="264"/>
      <c r="AL96" s="264"/>
      <c r="AM96" s="264"/>
      <c r="AN96" s="263">
        <f>SUM(AG96,AT96)</f>
        <v>0</v>
      </c>
      <c r="AO96" s="264"/>
      <c r="AP96" s="264"/>
      <c r="AQ96" s="96" t="s">
        <v>83</v>
      </c>
      <c r="AR96" s="97"/>
      <c r="AS96" s="98">
        <v>0</v>
      </c>
      <c r="AT96" s="99">
        <f>ROUND(SUM(AV96:AW96),2)</f>
        <v>0</v>
      </c>
      <c r="AU96" s="100">
        <f>'01 - Oprava technologie'!P124</f>
        <v>0</v>
      </c>
      <c r="AV96" s="99">
        <f>'01 - Oprava technologie'!J33</f>
        <v>0</v>
      </c>
      <c r="AW96" s="99">
        <f>'01 - Oprava technologie'!J34</f>
        <v>0</v>
      </c>
      <c r="AX96" s="99">
        <f>'01 - Oprava technologie'!J35</f>
        <v>0</v>
      </c>
      <c r="AY96" s="99">
        <f>'01 - Oprava technologie'!J36</f>
        <v>0</v>
      </c>
      <c r="AZ96" s="99">
        <f>'01 - Oprava technologie'!F33</f>
        <v>0</v>
      </c>
      <c r="BA96" s="99">
        <f>'01 - Oprava technologie'!F34</f>
        <v>0</v>
      </c>
      <c r="BB96" s="99">
        <f>'01 - Oprava technologie'!F35</f>
        <v>0</v>
      </c>
      <c r="BC96" s="99">
        <f>'01 - Oprava technologie'!F36</f>
        <v>0</v>
      </c>
      <c r="BD96" s="101">
        <f>'01 - Oprava technologie'!F37</f>
        <v>0</v>
      </c>
      <c r="BT96" s="102" t="s">
        <v>84</v>
      </c>
      <c r="BV96" s="102" t="s">
        <v>79</v>
      </c>
      <c r="BW96" s="102" t="s">
        <v>89</v>
      </c>
      <c r="BX96" s="102" t="s">
        <v>5</v>
      </c>
      <c r="CL96" s="102" t="s">
        <v>1</v>
      </c>
      <c r="CM96" s="102" t="s">
        <v>86</v>
      </c>
    </row>
    <row r="97" spans="1:91" s="7" customFormat="1" ht="16.5" customHeight="1">
      <c r="A97" s="92" t="s">
        <v>81</v>
      </c>
      <c r="B97" s="93"/>
      <c r="C97" s="94"/>
      <c r="D97" s="262" t="s">
        <v>90</v>
      </c>
      <c r="E97" s="262"/>
      <c r="F97" s="262"/>
      <c r="G97" s="262"/>
      <c r="H97" s="262"/>
      <c r="I97" s="95"/>
      <c r="J97" s="262" t="s">
        <v>91</v>
      </c>
      <c r="K97" s="262"/>
      <c r="L97" s="262"/>
      <c r="M97" s="262"/>
      <c r="N97" s="262"/>
      <c r="O97" s="262"/>
      <c r="P97" s="262"/>
      <c r="Q97" s="262"/>
      <c r="R97" s="262"/>
      <c r="S97" s="262"/>
      <c r="T97" s="262"/>
      <c r="U97" s="262"/>
      <c r="V97" s="262"/>
      <c r="W97" s="262"/>
      <c r="X97" s="262"/>
      <c r="Y97" s="262"/>
      <c r="Z97" s="262"/>
      <c r="AA97" s="262"/>
      <c r="AB97" s="262"/>
      <c r="AC97" s="262"/>
      <c r="AD97" s="262"/>
      <c r="AE97" s="262"/>
      <c r="AF97" s="262"/>
      <c r="AG97" s="263">
        <f>'02 - Oprava povrchových o...'!J30</f>
        <v>0</v>
      </c>
      <c r="AH97" s="264"/>
      <c r="AI97" s="264"/>
      <c r="AJ97" s="264"/>
      <c r="AK97" s="264"/>
      <c r="AL97" s="264"/>
      <c r="AM97" s="264"/>
      <c r="AN97" s="263">
        <f>SUM(AG97,AT97)</f>
        <v>0</v>
      </c>
      <c r="AO97" s="264"/>
      <c r="AP97" s="264"/>
      <c r="AQ97" s="96" t="s">
        <v>92</v>
      </c>
      <c r="AR97" s="97"/>
      <c r="AS97" s="98">
        <v>0</v>
      </c>
      <c r="AT97" s="99">
        <f>ROUND(SUM(AV97:AW97),2)</f>
        <v>0</v>
      </c>
      <c r="AU97" s="100">
        <f>'02 - Oprava povrchových o...'!P122</f>
        <v>0</v>
      </c>
      <c r="AV97" s="99">
        <f>'02 - Oprava povrchových o...'!J33</f>
        <v>0</v>
      </c>
      <c r="AW97" s="99">
        <f>'02 - Oprava povrchových o...'!J34</f>
        <v>0</v>
      </c>
      <c r="AX97" s="99">
        <f>'02 - Oprava povrchových o...'!J35</f>
        <v>0</v>
      </c>
      <c r="AY97" s="99">
        <f>'02 - Oprava povrchových o...'!J36</f>
        <v>0</v>
      </c>
      <c r="AZ97" s="99">
        <f>'02 - Oprava povrchových o...'!F33</f>
        <v>0</v>
      </c>
      <c r="BA97" s="99">
        <f>'02 - Oprava povrchových o...'!F34</f>
        <v>0</v>
      </c>
      <c r="BB97" s="99">
        <f>'02 - Oprava povrchových o...'!F35</f>
        <v>0</v>
      </c>
      <c r="BC97" s="99">
        <f>'02 - Oprava povrchových o...'!F36</f>
        <v>0</v>
      </c>
      <c r="BD97" s="101">
        <f>'02 - Oprava povrchových o...'!F37</f>
        <v>0</v>
      </c>
      <c r="BT97" s="102" t="s">
        <v>84</v>
      </c>
      <c r="BV97" s="102" t="s">
        <v>79</v>
      </c>
      <c r="BW97" s="102" t="s">
        <v>93</v>
      </c>
      <c r="BX97" s="102" t="s">
        <v>5</v>
      </c>
      <c r="CL97" s="102" t="s">
        <v>1</v>
      </c>
      <c r="CM97" s="102" t="s">
        <v>86</v>
      </c>
    </row>
    <row r="98" spans="1:91" s="7" customFormat="1" ht="16.5" customHeight="1">
      <c r="A98" s="92" t="s">
        <v>81</v>
      </c>
      <c r="B98" s="93"/>
      <c r="C98" s="94"/>
      <c r="D98" s="262" t="s">
        <v>94</v>
      </c>
      <c r="E98" s="262"/>
      <c r="F98" s="262"/>
      <c r="G98" s="262"/>
      <c r="H98" s="262"/>
      <c r="I98" s="95"/>
      <c r="J98" s="262" t="s">
        <v>95</v>
      </c>
      <c r="K98" s="262"/>
      <c r="L98" s="262"/>
      <c r="M98" s="262"/>
      <c r="N98" s="262"/>
      <c r="O98" s="262"/>
      <c r="P98" s="262"/>
      <c r="Q98" s="262"/>
      <c r="R98" s="262"/>
      <c r="S98" s="262"/>
      <c r="T98" s="262"/>
      <c r="U98" s="262"/>
      <c r="V98" s="262"/>
      <c r="W98" s="262"/>
      <c r="X98" s="262"/>
      <c r="Y98" s="262"/>
      <c r="Z98" s="262"/>
      <c r="AA98" s="262"/>
      <c r="AB98" s="262"/>
      <c r="AC98" s="262"/>
      <c r="AD98" s="262"/>
      <c r="AE98" s="262"/>
      <c r="AF98" s="262"/>
      <c r="AG98" s="263">
        <f>'03 - Oprava vývaru jezu'!J30</f>
        <v>0</v>
      </c>
      <c r="AH98" s="264"/>
      <c r="AI98" s="264"/>
      <c r="AJ98" s="264"/>
      <c r="AK98" s="264"/>
      <c r="AL98" s="264"/>
      <c r="AM98" s="264"/>
      <c r="AN98" s="263">
        <f>SUM(AG98,AT98)</f>
        <v>0</v>
      </c>
      <c r="AO98" s="264"/>
      <c r="AP98" s="264"/>
      <c r="AQ98" s="96" t="s">
        <v>92</v>
      </c>
      <c r="AR98" s="97"/>
      <c r="AS98" s="103">
        <v>0</v>
      </c>
      <c r="AT98" s="104">
        <f>ROUND(SUM(AV98:AW98),2)</f>
        <v>0</v>
      </c>
      <c r="AU98" s="105">
        <f>'03 - Oprava vývaru jezu'!P124</f>
        <v>0</v>
      </c>
      <c r="AV98" s="104">
        <f>'03 - Oprava vývaru jezu'!J33</f>
        <v>0</v>
      </c>
      <c r="AW98" s="104">
        <f>'03 - Oprava vývaru jezu'!J34</f>
        <v>0</v>
      </c>
      <c r="AX98" s="104">
        <f>'03 - Oprava vývaru jezu'!J35</f>
        <v>0</v>
      </c>
      <c r="AY98" s="104">
        <f>'03 - Oprava vývaru jezu'!J36</f>
        <v>0</v>
      </c>
      <c r="AZ98" s="104">
        <f>'03 - Oprava vývaru jezu'!F33</f>
        <v>0</v>
      </c>
      <c r="BA98" s="104">
        <f>'03 - Oprava vývaru jezu'!F34</f>
        <v>0</v>
      </c>
      <c r="BB98" s="104">
        <f>'03 - Oprava vývaru jezu'!F35</f>
        <v>0</v>
      </c>
      <c r="BC98" s="104">
        <f>'03 - Oprava vývaru jezu'!F36</f>
        <v>0</v>
      </c>
      <c r="BD98" s="106">
        <f>'03 - Oprava vývaru jezu'!F37</f>
        <v>0</v>
      </c>
      <c r="BT98" s="102" t="s">
        <v>84</v>
      </c>
      <c r="BV98" s="102" t="s">
        <v>79</v>
      </c>
      <c r="BW98" s="102" t="s">
        <v>96</v>
      </c>
      <c r="BX98" s="102" t="s">
        <v>5</v>
      </c>
      <c r="CL98" s="102" t="s">
        <v>1</v>
      </c>
      <c r="CM98" s="102" t="s">
        <v>86</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C7KbUcoUxFQd5ncgE+Cz3qNjkvJ8xdEf9DZxSgGzzQMpX0vjTwq3raA45qkdIMjKC16TYJMjgbjb9ywbMbD1g==" saltValue="dCAvD2ybMej+oA/XiWBZdIWCHxpsBsWz1oDR3exXG2wMerrqBJh6vrRyl+5vH1+sRniv1V9RazvfNXiFqg40Ew=="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 - VON'!C2" display="/" xr:uid="{00000000-0004-0000-0000-000000000000}"/>
    <hyperlink ref="A96" location="'01 - Oprava technologie'!C2" display="/" xr:uid="{00000000-0004-0000-0000-000001000000}"/>
    <hyperlink ref="A97" location="'02 - Oprava povrchových o...'!C2" display="/" xr:uid="{00000000-0004-0000-0000-000002000000}"/>
    <hyperlink ref="A98" location="'03 - Oprava vývaru jezu'!C2" display="/" xr:uid="{00000000-0004-0000-0000-000003000000}"/>
  </hyperlinks>
  <pageMargins left="0.59055118110236227" right="0.59055118110236227" top="0.59055118110236227" bottom="0.39370078740157483" header="0" footer="0"/>
  <pageSetup paperSize="9" scale="72"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58"/>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0" width="20.140625" style="1" customWidth="1"/>
    <col min="11" max="11" width="20.140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6" t="s">
        <v>85</v>
      </c>
    </row>
    <row r="3" spans="1:46" s="1" customFormat="1" ht="6.9" hidden="1" customHeight="1">
      <c r="B3" s="107"/>
      <c r="C3" s="108"/>
      <c r="D3" s="108"/>
      <c r="E3" s="108"/>
      <c r="F3" s="108"/>
      <c r="G3" s="108"/>
      <c r="H3" s="108"/>
      <c r="I3" s="108"/>
      <c r="J3" s="108"/>
      <c r="K3" s="108"/>
      <c r="L3" s="19"/>
      <c r="AT3" s="16" t="s">
        <v>86</v>
      </c>
    </row>
    <row r="4" spans="1:46" s="1" customFormat="1" ht="24.9" hidden="1" customHeight="1">
      <c r="B4" s="19"/>
      <c r="D4" s="109" t="s">
        <v>97</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16.5" hidden="1" customHeight="1">
      <c r="B7" s="19"/>
      <c r="E7" s="287" t="str">
        <f>'Rekapitulace stavby'!K6</f>
        <v>VD Modřany - oprava technologie levého jezového pole</v>
      </c>
      <c r="F7" s="288"/>
      <c r="G7" s="288"/>
      <c r="H7" s="288"/>
      <c r="L7" s="19"/>
    </row>
    <row r="8" spans="1:46" s="2" customFormat="1" ht="12" hidden="1"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9" t="s">
        <v>99</v>
      </c>
      <c r="F9" s="290"/>
      <c r="G9" s="290"/>
      <c r="H9" s="290"/>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22. 1. 2021</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91" t="str">
        <f>'Rekapitulace stavby'!E14</f>
        <v>Vyplň údaj</v>
      </c>
      <c r="F18" s="292"/>
      <c r="G18" s="292"/>
      <c r="H18" s="292"/>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3" t="s">
        <v>1</v>
      </c>
      <c r="F27" s="293"/>
      <c r="G27" s="293"/>
      <c r="H27" s="293"/>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41</v>
      </c>
      <c r="E33" s="111" t="s">
        <v>42</v>
      </c>
      <c r="F33" s="122">
        <f>ROUND((SUM(BE121:BE157)),  2)</f>
        <v>0</v>
      </c>
      <c r="G33" s="33"/>
      <c r="H33" s="33"/>
      <c r="I33" s="123">
        <v>0.21</v>
      </c>
      <c r="J33" s="122">
        <f>ROUND(((SUM(BE121:BE157))*I33),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43</v>
      </c>
      <c r="F34" s="122">
        <f>ROUND((SUM(BF121:BF157)),  2)</f>
        <v>0</v>
      </c>
      <c r="G34" s="33"/>
      <c r="H34" s="33"/>
      <c r="I34" s="123">
        <v>0.15</v>
      </c>
      <c r="J34" s="122">
        <f>ROUND(((SUM(BF121:BF157))*I34),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ROUND((SUM(BG121:BG157)),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ROUND((SUM(BH121:BH157)),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ROUND((SUM(BI121:BI157)),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50</v>
      </c>
      <c r="E50" s="132"/>
      <c r="F50" s="132"/>
      <c r="G50" s="131" t="s">
        <v>51</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94" t="str">
        <f>E7</f>
        <v>VD Modřany - oprava technologie levého jezového pole</v>
      </c>
      <c r="F85" s="295"/>
      <c r="G85" s="295"/>
      <c r="H85" s="295"/>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6" t="str">
        <f>E9</f>
        <v>00 - VON</v>
      </c>
      <c r="F87" s="296"/>
      <c r="G87" s="296"/>
      <c r="H87" s="296"/>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Modřany</v>
      </c>
      <c r="G89" s="35"/>
      <c r="H89" s="35"/>
      <c r="I89" s="28" t="s">
        <v>22</v>
      </c>
      <c r="J89" s="65" t="str">
        <f>IF(J12="","",J12)</f>
        <v>22. 1. 2021</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25.65" hidden="1" customHeight="1">
      <c r="A91" s="33"/>
      <c r="B91" s="34"/>
      <c r="C91" s="28" t="s">
        <v>24</v>
      </c>
      <c r="D91" s="35"/>
      <c r="E91" s="35"/>
      <c r="F91" s="26" t="str">
        <f>E15</f>
        <v>Povodí Vltavy, státní podnik</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25.65"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103</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104</v>
      </c>
    </row>
    <row r="97" spans="1:31" s="9" customFormat="1" ht="24.9" hidden="1" customHeight="1">
      <c r="B97" s="146"/>
      <c r="C97" s="147"/>
      <c r="D97" s="148" t="s">
        <v>105</v>
      </c>
      <c r="E97" s="149"/>
      <c r="F97" s="149"/>
      <c r="G97" s="149"/>
      <c r="H97" s="149"/>
      <c r="I97" s="149"/>
      <c r="J97" s="150">
        <f>J122</f>
        <v>0</v>
      </c>
      <c r="K97" s="147"/>
      <c r="L97" s="151"/>
    </row>
    <row r="98" spans="1:31" s="10" customFormat="1" ht="19.95" hidden="1" customHeight="1">
      <c r="B98" s="152"/>
      <c r="C98" s="153"/>
      <c r="D98" s="154" t="s">
        <v>106</v>
      </c>
      <c r="E98" s="155"/>
      <c r="F98" s="155"/>
      <c r="G98" s="155"/>
      <c r="H98" s="155"/>
      <c r="I98" s="155"/>
      <c r="J98" s="156">
        <f>J123</f>
        <v>0</v>
      </c>
      <c r="K98" s="153"/>
      <c r="L98" s="157"/>
    </row>
    <row r="99" spans="1:31" s="10" customFormat="1" ht="19.95" hidden="1" customHeight="1">
      <c r="B99" s="152"/>
      <c r="C99" s="153"/>
      <c r="D99" s="154" t="s">
        <v>107</v>
      </c>
      <c r="E99" s="155"/>
      <c r="F99" s="155"/>
      <c r="G99" s="155"/>
      <c r="H99" s="155"/>
      <c r="I99" s="155"/>
      <c r="J99" s="156">
        <f>J132</f>
        <v>0</v>
      </c>
      <c r="K99" s="153"/>
      <c r="L99" s="157"/>
    </row>
    <row r="100" spans="1:31" s="10" customFormat="1" ht="19.95" hidden="1" customHeight="1">
      <c r="B100" s="152"/>
      <c r="C100" s="153"/>
      <c r="D100" s="154" t="s">
        <v>108</v>
      </c>
      <c r="E100" s="155"/>
      <c r="F100" s="155"/>
      <c r="G100" s="155"/>
      <c r="H100" s="155"/>
      <c r="I100" s="155"/>
      <c r="J100" s="156">
        <f>J146</f>
        <v>0</v>
      </c>
      <c r="K100" s="153"/>
      <c r="L100" s="157"/>
    </row>
    <row r="101" spans="1:31" s="10" customFormat="1" ht="19.95" hidden="1" customHeight="1">
      <c r="B101" s="152"/>
      <c r="C101" s="153"/>
      <c r="D101" s="154" t="s">
        <v>109</v>
      </c>
      <c r="E101" s="155"/>
      <c r="F101" s="155"/>
      <c r="G101" s="155"/>
      <c r="H101" s="155"/>
      <c r="I101" s="155"/>
      <c r="J101" s="156">
        <f>J155</f>
        <v>0</v>
      </c>
      <c r="K101" s="153"/>
      <c r="L101" s="157"/>
    </row>
    <row r="102" spans="1:31" s="2" customFormat="1" ht="21.75" hidden="1"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 hidden="1"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4" spans="1:31" ht="10.199999999999999" hidden="1"/>
    <row r="105" spans="1:31" ht="10.199999999999999" hidden="1"/>
    <row r="106" spans="1:31" ht="10.199999999999999" hidden="1"/>
    <row r="107" spans="1:31" s="2" customFormat="1" ht="6.9"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 customHeight="1">
      <c r="A108" s="33"/>
      <c r="B108" s="34"/>
      <c r="C108" s="22" t="s">
        <v>110</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94" t="str">
        <f>E7</f>
        <v>VD Modřany - oprava technologie levého jezového pole</v>
      </c>
      <c r="F111" s="295"/>
      <c r="G111" s="295"/>
      <c r="H111" s="29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98</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46" t="str">
        <f>E9</f>
        <v>00 - VON</v>
      </c>
      <c r="F113" s="296"/>
      <c r="G113" s="296"/>
      <c r="H113" s="296"/>
      <c r="I113" s="35"/>
      <c r="J113" s="35"/>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Modřany</v>
      </c>
      <c r="G115" s="35"/>
      <c r="H115" s="35"/>
      <c r="I115" s="28" t="s">
        <v>22</v>
      </c>
      <c r="J115" s="65" t="str">
        <f>IF(J12="","",J12)</f>
        <v>22. 1. 2021</v>
      </c>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25.65" customHeight="1">
      <c r="A117" s="33"/>
      <c r="B117" s="34"/>
      <c r="C117" s="28" t="s">
        <v>24</v>
      </c>
      <c r="D117" s="35"/>
      <c r="E117" s="35"/>
      <c r="F117" s="26" t="str">
        <f>E15</f>
        <v>Povodí Vltavy, státní podnik</v>
      </c>
      <c r="G117" s="35"/>
      <c r="H117" s="35"/>
      <c r="I117" s="28" t="s">
        <v>31</v>
      </c>
      <c r="J117" s="31" t="str">
        <f>E21</f>
        <v>Ing. Milada Klimešová</v>
      </c>
      <c r="K117" s="35"/>
      <c r="L117" s="50"/>
      <c r="S117" s="33"/>
      <c r="T117" s="33"/>
      <c r="U117" s="33"/>
      <c r="V117" s="33"/>
      <c r="W117" s="33"/>
      <c r="X117" s="33"/>
      <c r="Y117" s="33"/>
      <c r="Z117" s="33"/>
      <c r="AA117" s="33"/>
      <c r="AB117" s="33"/>
      <c r="AC117" s="33"/>
      <c r="AD117" s="33"/>
      <c r="AE117" s="33"/>
    </row>
    <row r="118" spans="1:65" s="2" customFormat="1" ht="25.65" customHeight="1">
      <c r="A118" s="33"/>
      <c r="B118" s="34"/>
      <c r="C118" s="28" t="s">
        <v>29</v>
      </c>
      <c r="D118" s="35"/>
      <c r="E118" s="35"/>
      <c r="F118" s="26" t="str">
        <f>IF(E18="","",E18)</f>
        <v>Vyplň údaj</v>
      </c>
      <c r="G118" s="35"/>
      <c r="H118" s="35"/>
      <c r="I118" s="28" t="s">
        <v>35</v>
      </c>
      <c r="J118" s="31" t="str">
        <f>E24</f>
        <v>Ing. Milada Klimešová</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1" customFormat="1" ht="29.25" customHeight="1">
      <c r="A120" s="158"/>
      <c r="B120" s="159"/>
      <c r="C120" s="160" t="s">
        <v>111</v>
      </c>
      <c r="D120" s="161" t="s">
        <v>62</v>
      </c>
      <c r="E120" s="161" t="s">
        <v>58</v>
      </c>
      <c r="F120" s="161" t="s">
        <v>59</v>
      </c>
      <c r="G120" s="161" t="s">
        <v>112</v>
      </c>
      <c r="H120" s="161" t="s">
        <v>113</v>
      </c>
      <c r="I120" s="161" t="s">
        <v>114</v>
      </c>
      <c r="J120" s="162" t="s">
        <v>102</v>
      </c>
      <c r="K120" s="163" t="s">
        <v>115</v>
      </c>
      <c r="L120" s="164"/>
      <c r="M120" s="74" t="s">
        <v>1</v>
      </c>
      <c r="N120" s="75" t="s">
        <v>41</v>
      </c>
      <c r="O120" s="75" t="s">
        <v>116</v>
      </c>
      <c r="P120" s="75" t="s">
        <v>117</v>
      </c>
      <c r="Q120" s="75" t="s">
        <v>118</v>
      </c>
      <c r="R120" s="75" t="s">
        <v>119</v>
      </c>
      <c r="S120" s="75" t="s">
        <v>120</v>
      </c>
      <c r="T120" s="76" t="s">
        <v>121</v>
      </c>
      <c r="U120" s="158"/>
      <c r="V120" s="158"/>
      <c r="W120" s="158"/>
      <c r="X120" s="158"/>
      <c r="Y120" s="158"/>
      <c r="Z120" s="158"/>
      <c r="AA120" s="158"/>
      <c r="AB120" s="158"/>
      <c r="AC120" s="158"/>
      <c r="AD120" s="158"/>
      <c r="AE120" s="158"/>
    </row>
    <row r="121" spans="1:65" s="2" customFormat="1" ht="22.8" customHeight="1">
      <c r="A121" s="33"/>
      <c r="B121" s="34"/>
      <c r="C121" s="81" t="s">
        <v>122</v>
      </c>
      <c r="D121" s="35"/>
      <c r="E121" s="35"/>
      <c r="F121" s="35"/>
      <c r="G121" s="35"/>
      <c r="H121" s="35"/>
      <c r="I121" s="35"/>
      <c r="J121" s="165">
        <f>BK121</f>
        <v>0</v>
      </c>
      <c r="K121" s="35"/>
      <c r="L121" s="38"/>
      <c r="M121" s="77"/>
      <c r="N121" s="166"/>
      <c r="O121" s="78"/>
      <c r="P121" s="167">
        <f>P122</f>
        <v>0</v>
      </c>
      <c r="Q121" s="78"/>
      <c r="R121" s="167">
        <f>R122</f>
        <v>0</v>
      </c>
      <c r="S121" s="78"/>
      <c r="T121" s="168">
        <f>T122</f>
        <v>0</v>
      </c>
      <c r="U121" s="33"/>
      <c r="V121" s="33"/>
      <c r="W121" s="33"/>
      <c r="X121" s="33"/>
      <c r="Y121" s="33"/>
      <c r="Z121" s="33"/>
      <c r="AA121" s="33"/>
      <c r="AB121" s="33"/>
      <c r="AC121" s="33"/>
      <c r="AD121" s="33"/>
      <c r="AE121" s="33"/>
      <c r="AT121" s="16" t="s">
        <v>76</v>
      </c>
      <c r="AU121" s="16" t="s">
        <v>104</v>
      </c>
      <c r="BK121" s="169">
        <f>BK122</f>
        <v>0</v>
      </c>
    </row>
    <row r="122" spans="1:65" s="12" customFormat="1" ht="25.95" customHeight="1">
      <c r="B122" s="170"/>
      <c r="C122" s="171"/>
      <c r="D122" s="172" t="s">
        <v>76</v>
      </c>
      <c r="E122" s="173" t="s">
        <v>123</v>
      </c>
      <c r="F122" s="173" t="s">
        <v>124</v>
      </c>
      <c r="G122" s="171"/>
      <c r="H122" s="171"/>
      <c r="I122" s="174"/>
      <c r="J122" s="175">
        <f>BK122</f>
        <v>0</v>
      </c>
      <c r="K122" s="171"/>
      <c r="L122" s="176"/>
      <c r="M122" s="177"/>
      <c r="N122" s="178"/>
      <c r="O122" s="178"/>
      <c r="P122" s="179">
        <f>P123+P132+P146+P155</f>
        <v>0</v>
      </c>
      <c r="Q122" s="178"/>
      <c r="R122" s="179">
        <f>R123+R132+R146+R155</f>
        <v>0</v>
      </c>
      <c r="S122" s="178"/>
      <c r="T122" s="180">
        <f>T123+T132+T146+T155</f>
        <v>0</v>
      </c>
      <c r="AR122" s="181" t="s">
        <v>125</v>
      </c>
      <c r="AT122" s="182" t="s">
        <v>76</v>
      </c>
      <c r="AU122" s="182" t="s">
        <v>77</v>
      </c>
      <c r="AY122" s="181" t="s">
        <v>126</v>
      </c>
      <c r="BK122" s="183">
        <f>BK123+BK132+BK146+BK155</f>
        <v>0</v>
      </c>
    </row>
    <row r="123" spans="1:65" s="12" customFormat="1" ht="22.8" customHeight="1">
      <c r="B123" s="170"/>
      <c r="C123" s="171"/>
      <c r="D123" s="172" t="s">
        <v>76</v>
      </c>
      <c r="E123" s="184" t="s">
        <v>127</v>
      </c>
      <c r="F123" s="184" t="s">
        <v>128</v>
      </c>
      <c r="G123" s="171"/>
      <c r="H123" s="171"/>
      <c r="I123" s="174"/>
      <c r="J123" s="185">
        <f>BK123</f>
        <v>0</v>
      </c>
      <c r="K123" s="171"/>
      <c r="L123" s="176"/>
      <c r="M123" s="177"/>
      <c r="N123" s="178"/>
      <c r="O123" s="178"/>
      <c r="P123" s="179">
        <f>SUM(P124:P131)</f>
        <v>0</v>
      </c>
      <c r="Q123" s="178"/>
      <c r="R123" s="179">
        <f>SUM(R124:R131)</f>
        <v>0</v>
      </c>
      <c r="S123" s="178"/>
      <c r="T123" s="180">
        <f>SUM(T124:T131)</f>
        <v>0</v>
      </c>
      <c r="AR123" s="181" t="s">
        <v>125</v>
      </c>
      <c r="AT123" s="182" t="s">
        <v>76</v>
      </c>
      <c r="AU123" s="182" t="s">
        <v>84</v>
      </c>
      <c r="AY123" s="181" t="s">
        <v>126</v>
      </c>
      <c r="BK123" s="183">
        <f>SUM(BK124:BK131)</f>
        <v>0</v>
      </c>
    </row>
    <row r="124" spans="1:65" s="2" customFormat="1" ht="14.4" customHeight="1">
      <c r="A124" s="33"/>
      <c r="B124" s="34"/>
      <c r="C124" s="186" t="s">
        <v>84</v>
      </c>
      <c r="D124" s="186" t="s">
        <v>129</v>
      </c>
      <c r="E124" s="187" t="s">
        <v>130</v>
      </c>
      <c r="F124" s="188" t="s">
        <v>131</v>
      </c>
      <c r="G124" s="189" t="s">
        <v>132</v>
      </c>
      <c r="H124" s="190">
        <v>1</v>
      </c>
      <c r="I124" s="191"/>
      <c r="J124" s="192">
        <f>ROUND(I124*H124,2)</f>
        <v>0</v>
      </c>
      <c r="K124" s="193"/>
      <c r="L124" s="38"/>
      <c r="M124" s="194" t="s">
        <v>1</v>
      </c>
      <c r="N124" s="195" t="s">
        <v>42</v>
      </c>
      <c r="O124" s="70"/>
      <c r="P124" s="196">
        <f>O124*H124</f>
        <v>0</v>
      </c>
      <c r="Q124" s="196">
        <v>0</v>
      </c>
      <c r="R124" s="196">
        <f>Q124*H124</f>
        <v>0</v>
      </c>
      <c r="S124" s="196">
        <v>0</v>
      </c>
      <c r="T124" s="197">
        <f>S124*H124</f>
        <v>0</v>
      </c>
      <c r="U124" s="33"/>
      <c r="V124" s="33"/>
      <c r="W124" s="33"/>
      <c r="X124" s="33"/>
      <c r="Y124" s="33"/>
      <c r="Z124" s="33"/>
      <c r="AA124" s="33"/>
      <c r="AB124" s="33"/>
      <c r="AC124" s="33"/>
      <c r="AD124" s="33"/>
      <c r="AE124" s="33"/>
      <c r="AR124" s="198" t="s">
        <v>133</v>
      </c>
      <c r="AT124" s="198" t="s">
        <v>129</v>
      </c>
      <c r="AU124" s="198" t="s">
        <v>86</v>
      </c>
      <c r="AY124" s="16" t="s">
        <v>126</v>
      </c>
      <c r="BE124" s="199">
        <f>IF(N124="základní",J124,0)</f>
        <v>0</v>
      </c>
      <c r="BF124" s="199">
        <f>IF(N124="snížená",J124,0)</f>
        <v>0</v>
      </c>
      <c r="BG124" s="199">
        <f>IF(N124="zákl. přenesená",J124,0)</f>
        <v>0</v>
      </c>
      <c r="BH124" s="199">
        <f>IF(N124="sníž. přenesená",J124,0)</f>
        <v>0</v>
      </c>
      <c r="BI124" s="199">
        <f>IF(N124="nulová",J124,0)</f>
        <v>0</v>
      </c>
      <c r="BJ124" s="16" t="s">
        <v>84</v>
      </c>
      <c r="BK124" s="199">
        <f>ROUND(I124*H124,2)</f>
        <v>0</v>
      </c>
      <c r="BL124" s="16" t="s">
        <v>133</v>
      </c>
      <c r="BM124" s="198" t="s">
        <v>134</v>
      </c>
    </row>
    <row r="125" spans="1:65" s="2" customFormat="1" ht="10.199999999999999">
      <c r="A125" s="33"/>
      <c r="B125" s="34"/>
      <c r="C125" s="35"/>
      <c r="D125" s="200" t="s">
        <v>135</v>
      </c>
      <c r="E125" s="35"/>
      <c r="F125" s="201" t="s">
        <v>131</v>
      </c>
      <c r="G125" s="35"/>
      <c r="H125" s="35"/>
      <c r="I125" s="202"/>
      <c r="J125" s="35"/>
      <c r="K125" s="35"/>
      <c r="L125" s="38"/>
      <c r="M125" s="203"/>
      <c r="N125" s="204"/>
      <c r="O125" s="70"/>
      <c r="P125" s="70"/>
      <c r="Q125" s="70"/>
      <c r="R125" s="70"/>
      <c r="S125" s="70"/>
      <c r="T125" s="71"/>
      <c r="U125" s="33"/>
      <c r="V125" s="33"/>
      <c r="W125" s="33"/>
      <c r="X125" s="33"/>
      <c r="Y125" s="33"/>
      <c r="Z125" s="33"/>
      <c r="AA125" s="33"/>
      <c r="AB125" s="33"/>
      <c r="AC125" s="33"/>
      <c r="AD125" s="33"/>
      <c r="AE125" s="33"/>
      <c r="AT125" s="16" t="s">
        <v>135</v>
      </c>
      <c r="AU125" s="16" t="s">
        <v>86</v>
      </c>
    </row>
    <row r="126" spans="1:65" s="2" customFormat="1" ht="19.2">
      <c r="A126" s="33"/>
      <c r="B126" s="34"/>
      <c r="C126" s="35"/>
      <c r="D126" s="200" t="s">
        <v>136</v>
      </c>
      <c r="E126" s="35"/>
      <c r="F126" s="205" t="s">
        <v>137</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136</v>
      </c>
      <c r="AU126" s="16" t="s">
        <v>86</v>
      </c>
    </row>
    <row r="127" spans="1:65" s="2" customFormat="1" ht="14.4" customHeight="1">
      <c r="A127" s="33"/>
      <c r="B127" s="34"/>
      <c r="C127" s="186" t="s">
        <v>86</v>
      </c>
      <c r="D127" s="186" t="s">
        <v>129</v>
      </c>
      <c r="E127" s="187" t="s">
        <v>138</v>
      </c>
      <c r="F127" s="188" t="s">
        <v>139</v>
      </c>
      <c r="G127" s="189" t="s">
        <v>132</v>
      </c>
      <c r="H127" s="190">
        <v>1</v>
      </c>
      <c r="I127" s="191"/>
      <c r="J127" s="192">
        <f>ROUND(I127*H127,2)</f>
        <v>0</v>
      </c>
      <c r="K127" s="193"/>
      <c r="L127" s="38"/>
      <c r="M127" s="194" t="s">
        <v>1</v>
      </c>
      <c r="N127" s="195" t="s">
        <v>42</v>
      </c>
      <c r="O127" s="70"/>
      <c r="P127" s="196">
        <f>O127*H127</f>
        <v>0</v>
      </c>
      <c r="Q127" s="196">
        <v>0</v>
      </c>
      <c r="R127" s="196">
        <f>Q127*H127</f>
        <v>0</v>
      </c>
      <c r="S127" s="196">
        <v>0</v>
      </c>
      <c r="T127" s="197">
        <f>S127*H127</f>
        <v>0</v>
      </c>
      <c r="U127" s="33"/>
      <c r="V127" s="33"/>
      <c r="W127" s="33"/>
      <c r="X127" s="33"/>
      <c r="Y127" s="33"/>
      <c r="Z127" s="33"/>
      <c r="AA127" s="33"/>
      <c r="AB127" s="33"/>
      <c r="AC127" s="33"/>
      <c r="AD127" s="33"/>
      <c r="AE127" s="33"/>
      <c r="AR127" s="198" t="s">
        <v>133</v>
      </c>
      <c r="AT127" s="198" t="s">
        <v>129</v>
      </c>
      <c r="AU127" s="198" t="s">
        <v>86</v>
      </c>
      <c r="AY127" s="16" t="s">
        <v>126</v>
      </c>
      <c r="BE127" s="199">
        <f>IF(N127="základní",J127,0)</f>
        <v>0</v>
      </c>
      <c r="BF127" s="199">
        <f>IF(N127="snížená",J127,0)</f>
        <v>0</v>
      </c>
      <c r="BG127" s="199">
        <f>IF(N127="zákl. přenesená",J127,0)</f>
        <v>0</v>
      </c>
      <c r="BH127" s="199">
        <f>IF(N127="sníž. přenesená",J127,0)</f>
        <v>0</v>
      </c>
      <c r="BI127" s="199">
        <f>IF(N127="nulová",J127,0)</f>
        <v>0</v>
      </c>
      <c r="BJ127" s="16" t="s">
        <v>84</v>
      </c>
      <c r="BK127" s="199">
        <f>ROUND(I127*H127,2)</f>
        <v>0</v>
      </c>
      <c r="BL127" s="16" t="s">
        <v>133</v>
      </c>
      <c r="BM127" s="198" t="s">
        <v>140</v>
      </c>
    </row>
    <row r="128" spans="1:65" s="2" customFormat="1" ht="10.199999999999999">
      <c r="A128" s="33"/>
      <c r="B128" s="34"/>
      <c r="C128" s="35"/>
      <c r="D128" s="200" t="s">
        <v>135</v>
      </c>
      <c r="E128" s="35"/>
      <c r="F128" s="201" t="s">
        <v>139</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135</v>
      </c>
      <c r="AU128" s="16" t="s">
        <v>86</v>
      </c>
    </row>
    <row r="129" spans="1:65" s="2" customFormat="1" ht="14.4" customHeight="1">
      <c r="A129" s="33"/>
      <c r="B129" s="34"/>
      <c r="C129" s="186" t="s">
        <v>141</v>
      </c>
      <c r="D129" s="186" t="s">
        <v>129</v>
      </c>
      <c r="E129" s="187" t="s">
        <v>142</v>
      </c>
      <c r="F129" s="188" t="s">
        <v>143</v>
      </c>
      <c r="G129" s="189" t="s">
        <v>132</v>
      </c>
      <c r="H129" s="190">
        <v>1</v>
      </c>
      <c r="I129" s="191"/>
      <c r="J129" s="192">
        <f>ROUND(I129*H129,2)</f>
        <v>0</v>
      </c>
      <c r="K129" s="193"/>
      <c r="L129" s="38"/>
      <c r="M129" s="194" t="s">
        <v>1</v>
      </c>
      <c r="N129" s="195" t="s">
        <v>42</v>
      </c>
      <c r="O129" s="70"/>
      <c r="P129" s="196">
        <f>O129*H129</f>
        <v>0</v>
      </c>
      <c r="Q129" s="196">
        <v>0</v>
      </c>
      <c r="R129" s="196">
        <f>Q129*H129</f>
        <v>0</v>
      </c>
      <c r="S129" s="196">
        <v>0</v>
      </c>
      <c r="T129" s="197">
        <f>S129*H129</f>
        <v>0</v>
      </c>
      <c r="U129" s="33"/>
      <c r="V129" s="33"/>
      <c r="W129" s="33"/>
      <c r="X129" s="33"/>
      <c r="Y129" s="33"/>
      <c r="Z129" s="33"/>
      <c r="AA129" s="33"/>
      <c r="AB129" s="33"/>
      <c r="AC129" s="33"/>
      <c r="AD129" s="33"/>
      <c r="AE129" s="33"/>
      <c r="AR129" s="198" t="s">
        <v>133</v>
      </c>
      <c r="AT129" s="198" t="s">
        <v>129</v>
      </c>
      <c r="AU129" s="198" t="s">
        <v>86</v>
      </c>
      <c r="AY129" s="16" t="s">
        <v>126</v>
      </c>
      <c r="BE129" s="199">
        <f>IF(N129="základní",J129,0)</f>
        <v>0</v>
      </c>
      <c r="BF129" s="199">
        <f>IF(N129="snížená",J129,0)</f>
        <v>0</v>
      </c>
      <c r="BG129" s="199">
        <f>IF(N129="zákl. přenesená",J129,0)</f>
        <v>0</v>
      </c>
      <c r="BH129" s="199">
        <f>IF(N129="sníž. přenesená",J129,0)</f>
        <v>0</v>
      </c>
      <c r="BI129" s="199">
        <f>IF(N129="nulová",J129,0)</f>
        <v>0</v>
      </c>
      <c r="BJ129" s="16" t="s">
        <v>84</v>
      </c>
      <c r="BK129" s="199">
        <f>ROUND(I129*H129,2)</f>
        <v>0</v>
      </c>
      <c r="BL129" s="16" t="s">
        <v>133</v>
      </c>
      <c r="BM129" s="198" t="s">
        <v>144</v>
      </c>
    </row>
    <row r="130" spans="1:65" s="2" customFormat="1" ht="19.2">
      <c r="A130" s="33"/>
      <c r="B130" s="34"/>
      <c r="C130" s="35"/>
      <c r="D130" s="200" t="s">
        <v>135</v>
      </c>
      <c r="E130" s="35"/>
      <c r="F130" s="201" t="s">
        <v>145</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135</v>
      </c>
      <c r="AU130" s="16" t="s">
        <v>86</v>
      </c>
    </row>
    <row r="131" spans="1:65" s="2" customFormat="1" ht="48">
      <c r="A131" s="33"/>
      <c r="B131" s="34"/>
      <c r="C131" s="35"/>
      <c r="D131" s="200" t="s">
        <v>136</v>
      </c>
      <c r="E131" s="35"/>
      <c r="F131" s="205" t="s">
        <v>146</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136</v>
      </c>
      <c r="AU131" s="16" t="s">
        <v>86</v>
      </c>
    </row>
    <row r="132" spans="1:65" s="12" customFormat="1" ht="22.8" customHeight="1">
      <c r="B132" s="170"/>
      <c r="C132" s="171"/>
      <c r="D132" s="172" t="s">
        <v>76</v>
      </c>
      <c r="E132" s="184" t="s">
        <v>147</v>
      </c>
      <c r="F132" s="184" t="s">
        <v>148</v>
      </c>
      <c r="G132" s="171"/>
      <c r="H132" s="171"/>
      <c r="I132" s="174"/>
      <c r="J132" s="185">
        <f>BK132</f>
        <v>0</v>
      </c>
      <c r="K132" s="171"/>
      <c r="L132" s="176"/>
      <c r="M132" s="177"/>
      <c r="N132" s="178"/>
      <c r="O132" s="178"/>
      <c r="P132" s="179">
        <f>SUM(P133:P145)</f>
        <v>0</v>
      </c>
      <c r="Q132" s="178"/>
      <c r="R132" s="179">
        <f>SUM(R133:R145)</f>
        <v>0</v>
      </c>
      <c r="S132" s="178"/>
      <c r="T132" s="180">
        <f>SUM(T133:T145)</f>
        <v>0</v>
      </c>
      <c r="AR132" s="181" t="s">
        <v>125</v>
      </c>
      <c r="AT132" s="182" t="s">
        <v>76</v>
      </c>
      <c r="AU132" s="182" t="s">
        <v>84</v>
      </c>
      <c r="AY132" s="181" t="s">
        <v>126</v>
      </c>
      <c r="BK132" s="183">
        <f>SUM(BK133:BK145)</f>
        <v>0</v>
      </c>
    </row>
    <row r="133" spans="1:65" s="2" customFormat="1" ht="14.4" customHeight="1">
      <c r="A133" s="33"/>
      <c r="B133" s="34"/>
      <c r="C133" s="186" t="s">
        <v>149</v>
      </c>
      <c r="D133" s="186" t="s">
        <v>129</v>
      </c>
      <c r="E133" s="187" t="s">
        <v>150</v>
      </c>
      <c r="F133" s="188" t="s">
        <v>151</v>
      </c>
      <c r="G133" s="189" t="s">
        <v>132</v>
      </c>
      <c r="H133" s="190">
        <v>1</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133</v>
      </c>
      <c r="AT133" s="198" t="s">
        <v>129</v>
      </c>
      <c r="AU133" s="198" t="s">
        <v>86</v>
      </c>
      <c r="AY133" s="16" t="s">
        <v>126</v>
      </c>
      <c r="BE133" s="199">
        <f>IF(N133="základní",J133,0)</f>
        <v>0</v>
      </c>
      <c r="BF133" s="199">
        <f>IF(N133="snížená",J133,0)</f>
        <v>0</v>
      </c>
      <c r="BG133" s="199">
        <f>IF(N133="zákl. přenesená",J133,0)</f>
        <v>0</v>
      </c>
      <c r="BH133" s="199">
        <f>IF(N133="sníž. přenesená",J133,0)</f>
        <v>0</v>
      </c>
      <c r="BI133" s="199">
        <f>IF(N133="nulová",J133,0)</f>
        <v>0</v>
      </c>
      <c r="BJ133" s="16" t="s">
        <v>84</v>
      </c>
      <c r="BK133" s="199">
        <f>ROUND(I133*H133,2)</f>
        <v>0</v>
      </c>
      <c r="BL133" s="16" t="s">
        <v>133</v>
      </c>
      <c r="BM133" s="198" t="s">
        <v>152</v>
      </c>
    </row>
    <row r="134" spans="1:65" s="2" customFormat="1" ht="28.8">
      <c r="A134" s="33"/>
      <c r="B134" s="34"/>
      <c r="C134" s="35"/>
      <c r="D134" s="200" t="s">
        <v>135</v>
      </c>
      <c r="E134" s="35"/>
      <c r="F134" s="201" t="s">
        <v>153</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135</v>
      </c>
      <c r="AU134" s="16" t="s">
        <v>86</v>
      </c>
    </row>
    <row r="135" spans="1:65" s="2" customFormat="1" ht="14.4" customHeight="1">
      <c r="A135" s="33"/>
      <c r="B135" s="34"/>
      <c r="C135" s="186" t="s">
        <v>125</v>
      </c>
      <c r="D135" s="186" t="s">
        <v>129</v>
      </c>
      <c r="E135" s="187" t="s">
        <v>154</v>
      </c>
      <c r="F135" s="188" t="s">
        <v>155</v>
      </c>
      <c r="G135" s="189" t="s">
        <v>132</v>
      </c>
      <c r="H135" s="190">
        <v>1</v>
      </c>
      <c r="I135" s="191"/>
      <c r="J135" s="192">
        <f>ROUND(I135*H135,2)</f>
        <v>0</v>
      </c>
      <c r="K135" s="193"/>
      <c r="L135" s="38"/>
      <c r="M135" s="194" t="s">
        <v>1</v>
      </c>
      <c r="N135" s="195" t="s">
        <v>42</v>
      </c>
      <c r="O135" s="70"/>
      <c r="P135" s="196">
        <f>O135*H135</f>
        <v>0</v>
      </c>
      <c r="Q135" s="196">
        <v>0</v>
      </c>
      <c r="R135" s="196">
        <f>Q135*H135</f>
        <v>0</v>
      </c>
      <c r="S135" s="196">
        <v>0</v>
      </c>
      <c r="T135" s="197">
        <f>S135*H135</f>
        <v>0</v>
      </c>
      <c r="U135" s="33"/>
      <c r="V135" s="33"/>
      <c r="W135" s="33"/>
      <c r="X135" s="33"/>
      <c r="Y135" s="33"/>
      <c r="Z135" s="33"/>
      <c r="AA135" s="33"/>
      <c r="AB135" s="33"/>
      <c r="AC135" s="33"/>
      <c r="AD135" s="33"/>
      <c r="AE135" s="33"/>
      <c r="AR135" s="198" t="s">
        <v>133</v>
      </c>
      <c r="AT135" s="198" t="s">
        <v>129</v>
      </c>
      <c r="AU135" s="198" t="s">
        <v>86</v>
      </c>
      <c r="AY135" s="16" t="s">
        <v>126</v>
      </c>
      <c r="BE135" s="199">
        <f>IF(N135="základní",J135,0)</f>
        <v>0</v>
      </c>
      <c r="BF135" s="199">
        <f>IF(N135="snížená",J135,0)</f>
        <v>0</v>
      </c>
      <c r="BG135" s="199">
        <f>IF(N135="zákl. přenesená",J135,0)</f>
        <v>0</v>
      </c>
      <c r="BH135" s="199">
        <f>IF(N135="sníž. přenesená",J135,0)</f>
        <v>0</v>
      </c>
      <c r="BI135" s="199">
        <f>IF(N135="nulová",J135,0)</f>
        <v>0</v>
      </c>
      <c r="BJ135" s="16" t="s">
        <v>84</v>
      </c>
      <c r="BK135" s="199">
        <f>ROUND(I135*H135,2)</f>
        <v>0</v>
      </c>
      <c r="BL135" s="16" t="s">
        <v>133</v>
      </c>
      <c r="BM135" s="198" t="s">
        <v>156</v>
      </c>
    </row>
    <row r="136" spans="1:65" s="2" customFormat="1" ht="57.6">
      <c r="A136" s="33"/>
      <c r="B136" s="34"/>
      <c r="C136" s="35"/>
      <c r="D136" s="200" t="s">
        <v>135</v>
      </c>
      <c r="E136" s="35"/>
      <c r="F136" s="201" t="s">
        <v>157</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135</v>
      </c>
      <c r="AU136" s="16" t="s">
        <v>86</v>
      </c>
    </row>
    <row r="137" spans="1:65" s="2" customFormat="1" ht="14.4" customHeight="1">
      <c r="A137" s="33"/>
      <c r="B137" s="34"/>
      <c r="C137" s="186" t="s">
        <v>158</v>
      </c>
      <c r="D137" s="186" t="s">
        <v>129</v>
      </c>
      <c r="E137" s="187" t="s">
        <v>159</v>
      </c>
      <c r="F137" s="188" t="s">
        <v>160</v>
      </c>
      <c r="G137" s="189" t="s">
        <v>132</v>
      </c>
      <c r="H137" s="190">
        <v>1</v>
      </c>
      <c r="I137" s="191"/>
      <c r="J137" s="192">
        <f>ROUND(I137*H137,2)</f>
        <v>0</v>
      </c>
      <c r="K137" s="193"/>
      <c r="L137" s="38"/>
      <c r="M137" s="194" t="s">
        <v>1</v>
      </c>
      <c r="N137" s="195" t="s">
        <v>42</v>
      </c>
      <c r="O137" s="70"/>
      <c r="P137" s="196">
        <f>O137*H137</f>
        <v>0</v>
      </c>
      <c r="Q137" s="196">
        <v>0</v>
      </c>
      <c r="R137" s="196">
        <f>Q137*H137</f>
        <v>0</v>
      </c>
      <c r="S137" s="196">
        <v>0</v>
      </c>
      <c r="T137" s="197">
        <f>S137*H137</f>
        <v>0</v>
      </c>
      <c r="U137" s="33"/>
      <c r="V137" s="33"/>
      <c r="W137" s="33"/>
      <c r="X137" s="33"/>
      <c r="Y137" s="33"/>
      <c r="Z137" s="33"/>
      <c r="AA137" s="33"/>
      <c r="AB137" s="33"/>
      <c r="AC137" s="33"/>
      <c r="AD137" s="33"/>
      <c r="AE137" s="33"/>
      <c r="AR137" s="198" t="s">
        <v>133</v>
      </c>
      <c r="AT137" s="198" t="s">
        <v>129</v>
      </c>
      <c r="AU137" s="198" t="s">
        <v>86</v>
      </c>
      <c r="AY137" s="16" t="s">
        <v>126</v>
      </c>
      <c r="BE137" s="199">
        <f>IF(N137="základní",J137,0)</f>
        <v>0</v>
      </c>
      <c r="BF137" s="199">
        <f>IF(N137="snížená",J137,0)</f>
        <v>0</v>
      </c>
      <c r="BG137" s="199">
        <f>IF(N137="zákl. přenesená",J137,0)</f>
        <v>0</v>
      </c>
      <c r="BH137" s="199">
        <f>IF(N137="sníž. přenesená",J137,0)</f>
        <v>0</v>
      </c>
      <c r="BI137" s="199">
        <f>IF(N137="nulová",J137,0)</f>
        <v>0</v>
      </c>
      <c r="BJ137" s="16" t="s">
        <v>84</v>
      </c>
      <c r="BK137" s="199">
        <f>ROUND(I137*H137,2)</f>
        <v>0</v>
      </c>
      <c r="BL137" s="16" t="s">
        <v>133</v>
      </c>
      <c r="BM137" s="198" t="s">
        <v>161</v>
      </c>
    </row>
    <row r="138" spans="1:65" s="2" customFormat="1" ht="38.4">
      <c r="A138" s="33"/>
      <c r="B138" s="34"/>
      <c r="C138" s="35"/>
      <c r="D138" s="200" t="s">
        <v>135</v>
      </c>
      <c r="E138" s="35"/>
      <c r="F138" s="201" t="s">
        <v>162</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135</v>
      </c>
      <c r="AU138" s="16" t="s">
        <v>86</v>
      </c>
    </row>
    <row r="139" spans="1:65" s="2" customFormat="1" ht="24.15" customHeight="1">
      <c r="A139" s="33"/>
      <c r="B139" s="34"/>
      <c r="C139" s="186" t="s">
        <v>163</v>
      </c>
      <c r="D139" s="186" t="s">
        <v>129</v>
      </c>
      <c r="E139" s="187" t="s">
        <v>164</v>
      </c>
      <c r="F139" s="188" t="s">
        <v>165</v>
      </c>
      <c r="G139" s="189" t="s">
        <v>132</v>
      </c>
      <c r="H139" s="190">
        <v>1</v>
      </c>
      <c r="I139" s="191"/>
      <c r="J139" s="192">
        <f>ROUND(I139*H139,2)</f>
        <v>0</v>
      </c>
      <c r="K139" s="193"/>
      <c r="L139" s="38"/>
      <c r="M139" s="194" t="s">
        <v>1</v>
      </c>
      <c r="N139" s="195" t="s">
        <v>42</v>
      </c>
      <c r="O139" s="70"/>
      <c r="P139" s="196">
        <f>O139*H139</f>
        <v>0</v>
      </c>
      <c r="Q139" s="196">
        <v>0</v>
      </c>
      <c r="R139" s="196">
        <f>Q139*H139</f>
        <v>0</v>
      </c>
      <c r="S139" s="196">
        <v>0</v>
      </c>
      <c r="T139" s="197">
        <f>S139*H139</f>
        <v>0</v>
      </c>
      <c r="U139" s="33"/>
      <c r="V139" s="33"/>
      <c r="W139" s="33"/>
      <c r="X139" s="33"/>
      <c r="Y139" s="33"/>
      <c r="Z139" s="33"/>
      <c r="AA139" s="33"/>
      <c r="AB139" s="33"/>
      <c r="AC139" s="33"/>
      <c r="AD139" s="33"/>
      <c r="AE139" s="33"/>
      <c r="AR139" s="198" t="s">
        <v>133</v>
      </c>
      <c r="AT139" s="198" t="s">
        <v>129</v>
      </c>
      <c r="AU139" s="198" t="s">
        <v>86</v>
      </c>
      <c r="AY139" s="16" t="s">
        <v>126</v>
      </c>
      <c r="BE139" s="199">
        <f>IF(N139="základní",J139,0)</f>
        <v>0</v>
      </c>
      <c r="BF139" s="199">
        <f>IF(N139="snížená",J139,0)</f>
        <v>0</v>
      </c>
      <c r="BG139" s="199">
        <f>IF(N139="zákl. přenesená",J139,0)</f>
        <v>0</v>
      </c>
      <c r="BH139" s="199">
        <f>IF(N139="sníž. přenesená",J139,0)</f>
        <v>0</v>
      </c>
      <c r="BI139" s="199">
        <f>IF(N139="nulová",J139,0)</f>
        <v>0</v>
      </c>
      <c r="BJ139" s="16" t="s">
        <v>84</v>
      </c>
      <c r="BK139" s="199">
        <f>ROUND(I139*H139,2)</f>
        <v>0</v>
      </c>
      <c r="BL139" s="16" t="s">
        <v>133</v>
      </c>
      <c r="BM139" s="198" t="s">
        <v>166</v>
      </c>
    </row>
    <row r="140" spans="1:65" s="2" customFormat="1" ht="19.2">
      <c r="A140" s="33"/>
      <c r="B140" s="34"/>
      <c r="C140" s="35"/>
      <c r="D140" s="200" t="s">
        <v>135</v>
      </c>
      <c r="E140" s="35"/>
      <c r="F140" s="201" t="s">
        <v>167</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135</v>
      </c>
      <c r="AU140" s="16" t="s">
        <v>86</v>
      </c>
    </row>
    <row r="141" spans="1:65" s="2" customFormat="1" ht="28.8">
      <c r="A141" s="33"/>
      <c r="B141" s="34"/>
      <c r="C141" s="35"/>
      <c r="D141" s="200" t="s">
        <v>136</v>
      </c>
      <c r="E141" s="35"/>
      <c r="F141" s="205" t="s">
        <v>168</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136</v>
      </c>
      <c r="AU141" s="16" t="s">
        <v>86</v>
      </c>
    </row>
    <row r="142" spans="1:65" s="2" customFormat="1" ht="14.4" customHeight="1">
      <c r="A142" s="33"/>
      <c r="B142" s="34"/>
      <c r="C142" s="186" t="s">
        <v>169</v>
      </c>
      <c r="D142" s="186" t="s">
        <v>129</v>
      </c>
      <c r="E142" s="187" t="s">
        <v>170</v>
      </c>
      <c r="F142" s="188" t="s">
        <v>171</v>
      </c>
      <c r="G142" s="189" t="s">
        <v>132</v>
      </c>
      <c r="H142" s="190">
        <v>1</v>
      </c>
      <c r="I142" s="191"/>
      <c r="J142" s="192">
        <f>ROUND(I142*H142,2)</f>
        <v>0</v>
      </c>
      <c r="K142" s="193"/>
      <c r="L142" s="38"/>
      <c r="M142" s="194" t="s">
        <v>1</v>
      </c>
      <c r="N142" s="195" t="s">
        <v>42</v>
      </c>
      <c r="O142" s="70"/>
      <c r="P142" s="196">
        <f>O142*H142</f>
        <v>0</v>
      </c>
      <c r="Q142" s="196">
        <v>0</v>
      </c>
      <c r="R142" s="196">
        <f>Q142*H142</f>
        <v>0</v>
      </c>
      <c r="S142" s="196">
        <v>0</v>
      </c>
      <c r="T142" s="197">
        <f>S142*H142</f>
        <v>0</v>
      </c>
      <c r="U142" s="33"/>
      <c r="V142" s="33"/>
      <c r="W142" s="33"/>
      <c r="X142" s="33"/>
      <c r="Y142" s="33"/>
      <c r="Z142" s="33"/>
      <c r="AA142" s="33"/>
      <c r="AB142" s="33"/>
      <c r="AC142" s="33"/>
      <c r="AD142" s="33"/>
      <c r="AE142" s="33"/>
      <c r="AR142" s="198" t="s">
        <v>133</v>
      </c>
      <c r="AT142" s="198" t="s">
        <v>129</v>
      </c>
      <c r="AU142" s="198" t="s">
        <v>86</v>
      </c>
      <c r="AY142" s="16" t="s">
        <v>126</v>
      </c>
      <c r="BE142" s="199">
        <f>IF(N142="základní",J142,0)</f>
        <v>0</v>
      </c>
      <c r="BF142" s="199">
        <f>IF(N142="snížená",J142,0)</f>
        <v>0</v>
      </c>
      <c r="BG142" s="199">
        <f>IF(N142="zákl. přenesená",J142,0)</f>
        <v>0</v>
      </c>
      <c r="BH142" s="199">
        <f>IF(N142="sníž. přenesená",J142,0)</f>
        <v>0</v>
      </c>
      <c r="BI142" s="199">
        <f>IF(N142="nulová",J142,0)</f>
        <v>0</v>
      </c>
      <c r="BJ142" s="16" t="s">
        <v>84</v>
      </c>
      <c r="BK142" s="199">
        <f>ROUND(I142*H142,2)</f>
        <v>0</v>
      </c>
      <c r="BL142" s="16" t="s">
        <v>133</v>
      </c>
      <c r="BM142" s="198" t="s">
        <v>172</v>
      </c>
    </row>
    <row r="143" spans="1:65" s="2" customFormat="1" ht="19.2">
      <c r="A143" s="33"/>
      <c r="B143" s="34"/>
      <c r="C143" s="35"/>
      <c r="D143" s="200" t="s">
        <v>135</v>
      </c>
      <c r="E143" s="35"/>
      <c r="F143" s="201" t="s">
        <v>173</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135</v>
      </c>
      <c r="AU143" s="16" t="s">
        <v>86</v>
      </c>
    </row>
    <row r="144" spans="1:65" s="2" customFormat="1" ht="14.4" customHeight="1">
      <c r="A144" s="33"/>
      <c r="B144" s="34"/>
      <c r="C144" s="186" t="s">
        <v>174</v>
      </c>
      <c r="D144" s="186" t="s">
        <v>129</v>
      </c>
      <c r="E144" s="187" t="s">
        <v>175</v>
      </c>
      <c r="F144" s="188" t="s">
        <v>176</v>
      </c>
      <c r="G144" s="189" t="s">
        <v>132</v>
      </c>
      <c r="H144" s="190">
        <v>1</v>
      </c>
      <c r="I144" s="191"/>
      <c r="J144" s="192">
        <f>ROUND(I144*H144,2)</f>
        <v>0</v>
      </c>
      <c r="K144" s="193"/>
      <c r="L144" s="38"/>
      <c r="M144" s="194" t="s">
        <v>1</v>
      </c>
      <c r="N144" s="195" t="s">
        <v>42</v>
      </c>
      <c r="O144" s="70"/>
      <c r="P144" s="196">
        <f>O144*H144</f>
        <v>0</v>
      </c>
      <c r="Q144" s="196">
        <v>0</v>
      </c>
      <c r="R144" s="196">
        <f>Q144*H144</f>
        <v>0</v>
      </c>
      <c r="S144" s="196">
        <v>0</v>
      </c>
      <c r="T144" s="197">
        <f>S144*H144</f>
        <v>0</v>
      </c>
      <c r="U144" s="33"/>
      <c r="V144" s="33"/>
      <c r="W144" s="33"/>
      <c r="X144" s="33"/>
      <c r="Y144" s="33"/>
      <c r="Z144" s="33"/>
      <c r="AA144" s="33"/>
      <c r="AB144" s="33"/>
      <c r="AC144" s="33"/>
      <c r="AD144" s="33"/>
      <c r="AE144" s="33"/>
      <c r="AR144" s="198" t="s">
        <v>133</v>
      </c>
      <c r="AT144" s="198" t="s">
        <v>129</v>
      </c>
      <c r="AU144" s="198" t="s">
        <v>86</v>
      </c>
      <c r="AY144" s="16" t="s">
        <v>126</v>
      </c>
      <c r="BE144" s="199">
        <f>IF(N144="základní",J144,0)</f>
        <v>0</v>
      </c>
      <c r="BF144" s="199">
        <f>IF(N144="snížená",J144,0)</f>
        <v>0</v>
      </c>
      <c r="BG144" s="199">
        <f>IF(N144="zákl. přenesená",J144,0)</f>
        <v>0</v>
      </c>
      <c r="BH144" s="199">
        <f>IF(N144="sníž. přenesená",J144,0)</f>
        <v>0</v>
      </c>
      <c r="BI144" s="199">
        <f>IF(N144="nulová",J144,0)</f>
        <v>0</v>
      </c>
      <c r="BJ144" s="16" t="s">
        <v>84</v>
      </c>
      <c r="BK144" s="199">
        <f>ROUND(I144*H144,2)</f>
        <v>0</v>
      </c>
      <c r="BL144" s="16" t="s">
        <v>133</v>
      </c>
      <c r="BM144" s="198" t="s">
        <v>177</v>
      </c>
    </row>
    <row r="145" spans="1:65" s="2" customFormat="1" ht="19.2">
      <c r="A145" s="33"/>
      <c r="B145" s="34"/>
      <c r="C145" s="35"/>
      <c r="D145" s="200" t="s">
        <v>135</v>
      </c>
      <c r="E145" s="35"/>
      <c r="F145" s="201" t="s">
        <v>178</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135</v>
      </c>
      <c r="AU145" s="16" t="s">
        <v>86</v>
      </c>
    </row>
    <row r="146" spans="1:65" s="12" customFormat="1" ht="22.8" customHeight="1">
      <c r="B146" s="170"/>
      <c r="C146" s="171"/>
      <c r="D146" s="172" t="s">
        <v>76</v>
      </c>
      <c r="E146" s="184" t="s">
        <v>179</v>
      </c>
      <c r="F146" s="184" t="s">
        <v>180</v>
      </c>
      <c r="G146" s="171"/>
      <c r="H146" s="171"/>
      <c r="I146" s="174"/>
      <c r="J146" s="185">
        <f>BK146</f>
        <v>0</v>
      </c>
      <c r="K146" s="171"/>
      <c r="L146" s="176"/>
      <c r="M146" s="177"/>
      <c r="N146" s="178"/>
      <c r="O146" s="178"/>
      <c r="P146" s="179">
        <f>SUM(P147:P154)</f>
        <v>0</v>
      </c>
      <c r="Q146" s="178"/>
      <c r="R146" s="179">
        <f>SUM(R147:R154)</f>
        <v>0</v>
      </c>
      <c r="S146" s="178"/>
      <c r="T146" s="180">
        <f>SUM(T147:T154)</f>
        <v>0</v>
      </c>
      <c r="AR146" s="181" t="s">
        <v>125</v>
      </c>
      <c r="AT146" s="182" t="s">
        <v>76</v>
      </c>
      <c r="AU146" s="182" t="s">
        <v>84</v>
      </c>
      <c r="AY146" s="181" t="s">
        <v>126</v>
      </c>
      <c r="BK146" s="183">
        <f>SUM(BK147:BK154)</f>
        <v>0</v>
      </c>
    </row>
    <row r="147" spans="1:65" s="2" customFormat="1" ht="14.4" customHeight="1">
      <c r="A147" s="33"/>
      <c r="B147" s="34"/>
      <c r="C147" s="186" t="s">
        <v>181</v>
      </c>
      <c r="D147" s="186" t="s">
        <v>129</v>
      </c>
      <c r="E147" s="187" t="s">
        <v>182</v>
      </c>
      <c r="F147" s="188" t="s">
        <v>183</v>
      </c>
      <c r="G147" s="189" t="s">
        <v>132</v>
      </c>
      <c r="H147" s="190">
        <v>1</v>
      </c>
      <c r="I147" s="191"/>
      <c r="J147" s="192">
        <f>ROUND(I147*H147,2)</f>
        <v>0</v>
      </c>
      <c r="K147" s="193"/>
      <c r="L147" s="38"/>
      <c r="M147" s="194" t="s">
        <v>1</v>
      </c>
      <c r="N147" s="195" t="s">
        <v>42</v>
      </c>
      <c r="O147" s="70"/>
      <c r="P147" s="196">
        <f>O147*H147</f>
        <v>0</v>
      </c>
      <c r="Q147" s="196">
        <v>0</v>
      </c>
      <c r="R147" s="196">
        <f>Q147*H147</f>
        <v>0</v>
      </c>
      <c r="S147" s="196">
        <v>0</v>
      </c>
      <c r="T147" s="197">
        <f>S147*H147</f>
        <v>0</v>
      </c>
      <c r="U147" s="33"/>
      <c r="V147" s="33"/>
      <c r="W147" s="33"/>
      <c r="X147" s="33"/>
      <c r="Y147" s="33"/>
      <c r="Z147" s="33"/>
      <c r="AA147" s="33"/>
      <c r="AB147" s="33"/>
      <c r="AC147" s="33"/>
      <c r="AD147" s="33"/>
      <c r="AE147" s="33"/>
      <c r="AR147" s="198" t="s">
        <v>133</v>
      </c>
      <c r="AT147" s="198" t="s">
        <v>129</v>
      </c>
      <c r="AU147" s="198" t="s">
        <v>86</v>
      </c>
      <c r="AY147" s="16" t="s">
        <v>126</v>
      </c>
      <c r="BE147" s="199">
        <f>IF(N147="základní",J147,0)</f>
        <v>0</v>
      </c>
      <c r="BF147" s="199">
        <f>IF(N147="snížená",J147,0)</f>
        <v>0</v>
      </c>
      <c r="BG147" s="199">
        <f>IF(N147="zákl. přenesená",J147,0)</f>
        <v>0</v>
      </c>
      <c r="BH147" s="199">
        <f>IF(N147="sníž. přenesená",J147,0)</f>
        <v>0</v>
      </c>
      <c r="BI147" s="199">
        <f>IF(N147="nulová",J147,0)</f>
        <v>0</v>
      </c>
      <c r="BJ147" s="16" t="s">
        <v>84</v>
      </c>
      <c r="BK147" s="199">
        <f>ROUND(I147*H147,2)</f>
        <v>0</v>
      </c>
      <c r="BL147" s="16" t="s">
        <v>133</v>
      </c>
      <c r="BM147" s="198" t="s">
        <v>184</v>
      </c>
    </row>
    <row r="148" spans="1:65" s="2" customFormat="1" ht="10.199999999999999">
      <c r="A148" s="33"/>
      <c r="B148" s="34"/>
      <c r="C148" s="35"/>
      <c r="D148" s="200" t="s">
        <v>135</v>
      </c>
      <c r="E148" s="35"/>
      <c r="F148" s="201" t="s">
        <v>185</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135</v>
      </c>
      <c r="AU148" s="16" t="s">
        <v>86</v>
      </c>
    </row>
    <row r="149" spans="1:65" s="2" customFormat="1" ht="14.4" customHeight="1">
      <c r="A149" s="33"/>
      <c r="B149" s="34"/>
      <c r="C149" s="186" t="s">
        <v>186</v>
      </c>
      <c r="D149" s="186" t="s">
        <v>129</v>
      </c>
      <c r="E149" s="187" t="s">
        <v>187</v>
      </c>
      <c r="F149" s="188" t="s">
        <v>188</v>
      </c>
      <c r="G149" s="189" t="s">
        <v>132</v>
      </c>
      <c r="H149" s="190">
        <v>1</v>
      </c>
      <c r="I149" s="191"/>
      <c r="J149" s="192">
        <f>ROUND(I149*H149,2)</f>
        <v>0</v>
      </c>
      <c r="K149" s="193"/>
      <c r="L149" s="38"/>
      <c r="M149" s="194" t="s">
        <v>1</v>
      </c>
      <c r="N149" s="195" t="s">
        <v>42</v>
      </c>
      <c r="O149" s="70"/>
      <c r="P149" s="196">
        <f>O149*H149</f>
        <v>0</v>
      </c>
      <c r="Q149" s="196">
        <v>0</v>
      </c>
      <c r="R149" s="196">
        <f>Q149*H149</f>
        <v>0</v>
      </c>
      <c r="S149" s="196">
        <v>0</v>
      </c>
      <c r="T149" s="197">
        <f>S149*H149</f>
        <v>0</v>
      </c>
      <c r="U149" s="33"/>
      <c r="V149" s="33"/>
      <c r="W149" s="33"/>
      <c r="X149" s="33"/>
      <c r="Y149" s="33"/>
      <c r="Z149" s="33"/>
      <c r="AA149" s="33"/>
      <c r="AB149" s="33"/>
      <c r="AC149" s="33"/>
      <c r="AD149" s="33"/>
      <c r="AE149" s="33"/>
      <c r="AR149" s="198" t="s">
        <v>133</v>
      </c>
      <c r="AT149" s="198" t="s">
        <v>129</v>
      </c>
      <c r="AU149" s="198" t="s">
        <v>86</v>
      </c>
      <c r="AY149" s="16" t="s">
        <v>126</v>
      </c>
      <c r="BE149" s="199">
        <f>IF(N149="základní",J149,0)</f>
        <v>0</v>
      </c>
      <c r="BF149" s="199">
        <f>IF(N149="snížená",J149,0)</f>
        <v>0</v>
      </c>
      <c r="BG149" s="199">
        <f>IF(N149="zákl. přenesená",J149,0)</f>
        <v>0</v>
      </c>
      <c r="BH149" s="199">
        <f>IF(N149="sníž. přenesená",J149,0)</f>
        <v>0</v>
      </c>
      <c r="BI149" s="199">
        <f>IF(N149="nulová",J149,0)</f>
        <v>0</v>
      </c>
      <c r="BJ149" s="16" t="s">
        <v>84</v>
      </c>
      <c r="BK149" s="199">
        <f>ROUND(I149*H149,2)</f>
        <v>0</v>
      </c>
      <c r="BL149" s="16" t="s">
        <v>133</v>
      </c>
      <c r="BM149" s="198" t="s">
        <v>189</v>
      </c>
    </row>
    <row r="150" spans="1:65" s="2" customFormat="1" ht="28.8">
      <c r="A150" s="33"/>
      <c r="B150" s="34"/>
      <c r="C150" s="35"/>
      <c r="D150" s="200" t="s">
        <v>135</v>
      </c>
      <c r="E150" s="35"/>
      <c r="F150" s="201" t="s">
        <v>190</v>
      </c>
      <c r="G150" s="35"/>
      <c r="H150" s="35"/>
      <c r="I150" s="202"/>
      <c r="J150" s="35"/>
      <c r="K150" s="35"/>
      <c r="L150" s="38"/>
      <c r="M150" s="203"/>
      <c r="N150" s="204"/>
      <c r="O150" s="70"/>
      <c r="P150" s="70"/>
      <c r="Q150" s="70"/>
      <c r="R150" s="70"/>
      <c r="S150" s="70"/>
      <c r="T150" s="71"/>
      <c r="U150" s="33"/>
      <c r="V150" s="33"/>
      <c r="W150" s="33"/>
      <c r="X150" s="33"/>
      <c r="Y150" s="33"/>
      <c r="Z150" s="33"/>
      <c r="AA150" s="33"/>
      <c r="AB150" s="33"/>
      <c r="AC150" s="33"/>
      <c r="AD150" s="33"/>
      <c r="AE150" s="33"/>
      <c r="AT150" s="16" t="s">
        <v>135</v>
      </c>
      <c r="AU150" s="16" t="s">
        <v>86</v>
      </c>
    </row>
    <row r="151" spans="1:65" s="2" customFormat="1" ht="67.2">
      <c r="A151" s="33"/>
      <c r="B151" s="34"/>
      <c r="C151" s="35"/>
      <c r="D151" s="200" t="s">
        <v>136</v>
      </c>
      <c r="E151" s="35"/>
      <c r="F151" s="205" t="s">
        <v>191</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136</v>
      </c>
      <c r="AU151" s="16" t="s">
        <v>86</v>
      </c>
    </row>
    <row r="152" spans="1:65" s="2" customFormat="1" ht="14.4" customHeight="1">
      <c r="A152" s="33"/>
      <c r="B152" s="34"/>
      <c r="C152" s="186" t="s">
        <v>192</v>
      </c>
      <c r="D152" s="186" t="s">
        <v>129</v>
      </c>
      <c r="E152" s="187" t="s">
        <v>193</v>
      </c>
      <c r="F152" s="188" t="s">
        <v>194</v>
      </c>
      <c r="G152" s="189" t="s">
        <v>132</v>
      </c>
      <c r="H152" s="190">
        <v>1</v>
      </c>
      <c r="I152" s="191"/>
      <c r="J152" s="192">
        <f>ROUND(I152*H152,2)</f>
        <v>0</v>
      </c>
      <c r="K152" s="193"/>
      <c r="L152" s="38"/>
      <c r="M152" s="194" t="s">
        <v>1</v>
      </c>
      <c r="N152" s="195" t="s">
        <v>42</v>
      </c>
      <c r="O152" s="70"/>
      <c r="P152" s="196">
        <f>O152*H152</f>
        <v>0</v>
      </c>
      <c r="Q152" s="196">
        <v>0</v>
      </c>
      <c r="R152" s="196">
        <f>Q152*H152</f>
        <v>0</v>
      </c>
      <c r="S152" s="196">
        <v>0</v>
      </c>
      <c r="T152" s="197">
        <f>S152*H152</f>
        <v>0</v>
      </c>
      <c r="U152" s="33"/>
      <c r="V152" s="33"/>
      <c r="W152" s="33"/>
      <c r="X152" s="33"/>
      <c r="Y152" s="33"/>
      <c r="Z152" s="33"/>
      <c r="AA152" s="33"/>
      <c r="AB152" s="33"/>
      <c r="AC152" s="33"/>
      <c r="AD152" s="33"/>
      <c r="AE152" s="33"/>
      <c r="AR152" s="198" t="s">
        <v>133</v>
      </c>
      <c r="AT152" s="198" t="s">
        <v>129</v>
      </c>
      <c r="AU152" s="198" t="s">
        <v>86</v>
      </c>
      <c r="AY152" s="16" t="s">
        <v>126</v>
      </c>
      <c r="BE152" s="199">
        <f>IF(N152="základní",J152,0)</f>
        <v>0</v>
      </c>
      <c r="BF152" s="199">
        <f>IF(N152="snížená",J152,0)</f>
        <v>0</v>
      </c>
      <c r="BG152" s="199">
        <f>IF(N152="zákl. přenesená",J152,0)</f>
        <v>0</v>
      </c>
      <c r="BH152" s="199">
        <f>IF(N152="sníž. přenesená",J152,0)</f>
        <v>0</v>
      </c>
      <c r="BI152" s="199">
        <f>IF(N152="nulová",J152,0)</f>
        <v>0</v>
      </c>
      <c r="BJ152" s="16" t="s">
        <v>84</v>
      </c>
      <c r="BK152" s="199">
        <f>ROUND(I152*H152,2)</f>
        <v>0</v>
      </c>
      <c r="BL152" s="16" t="s">
        <v>133</v>
      </c>
      <c r="BM152" s="198" t="s">
        <v>195</v>
      </c>
    </row>
    <row r="153" spans="1:65" s="2" customFormat="1" ht="10.199999999999999">
      <c r="A153" s="33"/>
      <c r="B153" s="34"/>
      <c r="C153" s="35"/>
      <c r="D153" s="200" t="s">
        <v>135</v>
      </c>
      <c r="E153" s="35"/>
      <c r="F153" s="201" t="s">
        <v>196</v>
      </c>
      <c r="G153" s="35"/>
      <c r="H153" s="35"/>
      <c r="I153" s="202"/>
      <c r="J153" s="35"/>
      <c r="K153" s="35"/>
      <c r="L153" s="38"/>
      <c r="M153" s="203"/>
      <c r="N153" s="204"/>
      <c r="O153" s="70"/>
      <c r="P153" s="70"/>
      <c r="Q153" s="70"/>
      <c r="R153" s="70"/>
      <c r="S153" s="70"/>
      <c r="T153" s="71"/>
      <c r="U153" s="33"/>
      <c r="V153" s="33"/>
      <c r="W153" s="33"/>
      <c r="X153" s="33"/>
      <c r="Y153" s="33"/>
      <c r="Z153" s="33"/>
      <c r="AA153" s="33"/>
      <c r="AB153" s="33"/>
      <c r="AC153" s="33"/>
      <c r="AD153" s="33"/>
      <c r="AE153" s="33"/>
      <c r="AT153" s="16" t="s">
        <v>135</v>
      </c>
      <c r="AU153" s="16" t="s">
        <v>86</v>
      </c>
    </row>
    <row r="154" spans="1:65" s="2" customFormat="1" ht="19.2">
      <c r="A154" s="33"/>
      <c r="B154" s="34"/>
      <c r="C154" s="35"/>
      <c r="D154" s="200" t="s">
        <v>136</v>
      </c>
      <c r="E154" s="35"/>
      <c r="F154" s="205" t="s">
        <v>197</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136</v>
      </c>
      <c r="AU154" s="16" t="s">
        <v>86</v>
      </c>
    </row>
    <row r="155" spans="1:65" s="12" customFormat="1" ht="22.8" customHeight="1">
      <c r="B155" s="170"/>
      <c r="C155" s="171"/>
      <c r="D155" s="172" t="s">
        <v>76</v>
      </c>
      <c r="E155" s="184" t="s">
        <v>198</v>
      </c>
      <c r="F155" s="184" t="s">
        <v>199</v>
      </c>
      <c r="G155" s="171"/>
      <c r="H155" s="171"/>
      <c r="I155" s="174"/>
      <c r="J155" s="185">
        <f>BK155</f>
        <v>0</v>
      </c>
      <c r="K155" s="171"/>
      <c r="L155" s="176"/>
      <c r="M155" s="177"/>
      <c r="N155" s="178"/>
      <c r="O155" s="178"/>
      <c r="P155" s="179">
        <f>SUM(P156:P157)</f>
        <v>0</v>
      </c>
      <c r="Q155" s="178"/>
      <c r="R155" s="179">
        <f>SUM(R156:R157)</f>
        <v>0</v>
      </c>
      <c r="S155" s="178"/>
      <c r="T155" s="180">
        <f>SUM(T156:T157)</f>
        <v>0</v>
      </c>
      <c r="AR155" s="181" t="s">
        <v>125</v>
      </c>
      <c r="AT155" s="182" t="s">
        <v>76</v>
      </c>
      <c r="AU155" s="182" t="s">
        <v>84</v>
      </c>
      <c r="AY155" s="181" t="s">
        <v>126</v>
      </c>
      <c r="BK155" s="183">
        <f>SUM(BK156:BK157)</f>
        <v>0</v>
      </c>
    </row>
    <row r="156" spans="1:65" s="2" customFormat="1" ht="24.15" customHeight="1">
      <c r="A156" s="33"/>
      <c r="B156" s="34"/>
      <c r="C156" s="186" t="s">
        <v>200</v>
      </c>
      <c r="D156" s="186" t="s">
        <v>129</v>
      </c>
      <c r="E156" s="187" t="s">
        <v>201</v>
      </c>
      <c r="F156" s="188" t="s">
        <v>202</v>
      </c>
      <c r="G156" s="189" t="s">
        <v>203</v>
      </c>
      <c r="H156" s="190">
        <v>1</v>
      </c>
      <c r="I156" s="191"/>
      <c r="J156" s="192">
        <f>ROUND(I156*H156,2)</f>
        <v>0</v>
      </c>
      <c r="K156" s="193"/>
      <c r="L156" s="38"/>
      <c r="M156" s="194" t="s">
        <v>1</v>
      </c>
      <c r="N156" s="195" t="s">
        <v>42</v>
      </c>
      <c r="O156" s="70"/>
      <c r="P156" s="196">
        <f>O156*H156</f>
        <v>0</v>
      </c>
      <c r="Q156" s="196">
        <v>0</v>
      </c>
      <c r="R156" s="196">
        <f>Q156*H156</f>
        <v>0</v>
      </c>
      <c r="S156" s="196">
        <v>0</v>
      </c>
      <c r="T156" s="197">
        <f>S156*H156</f>
        <v>0</v>
      </c>
      <c r="U156" s="33"/>
      <c r="V156" s="33"/>
      <c r="W156" s="33"/>
      <c r="X156" s="33"/>
      <c r="Y156" s="33"/>
      <c r="Z156" s="33"/>
      <c r="AA156" s="33"/>
      <c r="AB156" s="33"/>
      <c r="AC156" s="33"/>
      <c r="AD156" s="33"/>
      <c r="AE156" s="33"/>
      <c r="AR156" s="198" t="s">
        <v>133</v>
      </c>
      <c r="AT156" s="198" t="s">
        <v>129</v>
      </c>
      <c r="AU156" s="198" t="s">
        <v>86</v>
      </c>
      <c r="AY156" s="16" t="s">
        <v>126</v>
      </c>
      <c r="BE156" s="199">
        <f>IF(N156="základní",J156,0)</f>
        <v>0</v>
      </c>
      <c r="BF156" s="199">
        <f>IF(N156="snížená",J156,0)</f>
        <v>0</v>
      </c>
      <c r="BG156" s="199">
        <f>IF(N156="zákl. přenesená",J156,0)</f>
        <v>0</v>
      </c>
      <c r="BH156" s="199">
        <f>IF(N156="sníž. přenesená",J156,0)</f>
        <v>0</v>
      </c>
      <c r="BI156" s="199">
        <f>IF(N156="nulová",J156,0)</f>
        <v>0</v>
      </c>
      <c r="BJ156" s="16" t="s">
        <v>84</v>
      </c>
      <c r="BK156" s="199">
        <f>ROUND(I156*H156,2)</f>
        <v>0</v>
      </c>
      <c r="BL156" s="16" t="s">
        <v>133</v>
      </c>
      <c r="BM156" s="198" t="s">
        <v>204</v>
      </c>
    </row>
    <row r="157" spans="1:65" s="2" customFormat="1" ht="163.19999999999999">
      <c r="A157" s="33"/>
      <c r="B157" s="34"/>
      <c r="C157" s="35"/>
      <c r="D157" s="200" t="s">
        <v>135</v>
      </c>
      <c r="E157" s="35"/>
      <c r="F157" s="201" t="s">
        <v>205</v>
      </c>
      <c r="G157" s="35"/>
      <c r="H157" s="35"/>
      <c r="I157" s="202"/>
      <c r="J157" s="35"/>
      <c r="K157" s="35"/>
      <c r="L157" s="38"/>
      <c r="M157" s="206"/>
      <c r="N157" s="207"/>
      <c r="O157" s="208"/>
      <c r="P157" s="208"/>
      <c r="Q157" s="208"/>
      <c r="R157" s="208"/>
      <c r="S157" s="208"/>
      <c r="T157" s="209"/>
      <c r="U157" s="33"/>
      <c r="V157" s="33"/>
      <c r="W157" s="33"/>
      <c r="X157" s="33"/>
      <c r="Y157" s="33"/>
      <c r="Z157" s="33"/>
      <c r="AA157" s="33"/>
      <c r="AB157" s="33"/>
      <c r="AC157" s="33"/>
      <c r="AD157" s="33"/>
      <c r="AE157" s="33"/>
      <c r="AT157" s="16" t="s">
        <v>135</v>
      </c>
      <c r="AU157" s="16" t="s">
        <v>86</v>
      </c>
    </row>
    <row r="158" spans="1:65" s="2" customFormat="1" ht="6.9" customHeight="1">
      <c r="A158" s="33"/>
      <c r="B158" s="53"/>
      <c r="C158" s="54"/>
      <c r="D158" s="54"/>
      <c r="E158" s="54"/>
      <c r="F158" s="54"/>
      <c r="G158" s="54"/>
      <c r="H158" s="54"/>
      <c r="I158" s="54"/>
      <c r="J158" s="54"/>
      <c r="K158" s="54"/>
      <c r="L158" s="38"/>
      <c r="M158" s="33"/>
      <c r="O158" s="33"/>
      <c r="P158" s="33"/>
      <c r="Q158" s="33"/>
      <c r="R158" s="33"/>
      <c r="S158" s="33"/>
      <c r="T158" s="33"/>
      <c r="U158" s="33"/>
      <c r="V158" s="33"/>
      <c r="W158" s="33"/>
      <c r="X158" s="33"/>
      <c r="Y158" s="33"/>
      <c r="Z158" s="33"/>
      <c r="AA158" s="33"/>
      <c r="AB158" s="33"/>
      <c r="AC158" s="33"/>
      <c r="AD158" s="33"/>
      <c r="AE158" s="33"/>
    </row>
  </sheetData>
  <sheetProtection algorithmName="SHA-512" hashValue="ks3EMNCk1JtiMGi4zbkJUDiH8iphUBV3VPCSz1+iFsTAboLhn5B5XteCwbDimC1+47P/cmj/2+2V0RdiPgggGw==" saltValue="OhZr9PTRqNtT2QVNy8MT8hVLjpNAwmPKZrEVuONej6NomtHrqveQPnEJnHa2V43Hovm1z+EK1Jfl1bAutt1ukw==" spinCount="100000" sheet="1" objects="1" scenarios="1" formatColumns="0" formatRows="0" autoFilter="0"/>
  <autoFilter ref="C120:K157" xr:uid="{00000000-0009-0000-0000-000001000000}"/>
  <mergeCells count="9">
    <mergeCell ref="E87:H87"/>
    <mergeCell ref="E111:H111"/>
    <mergeCell ref="E113:H113"/>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89"/>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0" width="20.140625" style="1" customWidth="1"/>
    <col min="11" max="11" width="20.140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6" t="s">
        <v>89</v>
      </c>
    </row>
    <row r="3" spans="1:46" s="1" customFormat="1" ht="6.9" hidden="1" customHeight="1">
      <c r="B3" s="107"/>
      <c r="C3" s="108"/>
      <c r="D3" s="108"/>
      <c r="E3" s="108"/>
      <c r="F3" s="108"/>
      <c r="G3" s="108"/>
      <c r="H3" s="108"/>
      <c r="I3" s="108"/>
      <c r="J3" s="108"/>
      <c r="K3" s="108"/>
      <c r="L3" s="19"/>
      <c r="AT3" s="16" t="s">
        <v>86</v>
      </c>
    </row>
    <row r="4" spans="1:46" s="1" customFormat="1" ht="24.9" hidden="1" customHeight="1">
      <c r="B4" s="19"/>
      <c r="D4" s="109" t="s">
        <v>97</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16.5" hidden="1" customHeight="1">
      <c r="B7" s="19"/>
      <c r="E7" s="287" t="str">
        <f>'Rekapitulace stavby'!K6</f>
        <v>VD Modřany - oprava technologie levého jezového pole</v>
      </c>
      <c r="F7" s="288"/>
      <c r="G7" s="288"/>
      <c r="H7" s="288"/>
      <c r="L7" s="19"/>
    </row>
    <row r="8" spans="1:46" s="2" customFormat="1" ht="12" hidden="1"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9" t="s">
        <v>206</v>
      </c>
      <c r="F9" s="290"/>
      <c r="G9" s="290"/>
      <c r="H9" s="290"/>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22. 1. 2021</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91" t="str">
        <f>'Rekapitulace stavby'!E14</f>
        <v>Vyplň údaj</v>
      </c>
      <c r="F18" s="292"/>
      <c r="G18" s="292"/>
      <c r="H18" s="292"/>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3" t="s">
        <v>1</v>
      </c>
      <c r="F27" s="293"/>
      <c r="G27" s="293"/>
      <c r="H27" s="293"/>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ROUND(J124,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41</v>
      </c>
      <c r="E33" s="111" t="s">
        <v>42</v>
      </c>
      <c r="F33" s="122">
        <f>ROUND((SUM(BE124:BE188)),  2)</f>
        <v>0</v>
      </c>
      <c r="G33" s="33"/>
      <c r="H33" s="33"/>
      <c r="I33" s="123">
        <v>0.21</v>
      </c>
      <c r="J33" s="122">
        <f>ROUND(((SUM(BE124:BE188))*I33),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43</v>
      </c>
      <c r="F34" s="122">
        <f>ROUND((SUM(BF124:BF188)),  2)</f>
        <v>0</v>
      </c>
      <c r="G34" s="33"/>
      <c r="H34" s="33"/>
      <c r="I34" s="123">
        <v>0.15</v>
      </c>
      <c r="J34" s="122">
        <f>ROUND(((SUM(BF124:BF188))*I34),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ROUND((SUM(BG124:BG188)),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ROUND((SUM(BH124:BH188)),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ROUND((SUM(BI124:BI188)),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50</v>
      </c>
      <c r="E50" s="132"/>
      <c r="F50" s="132"/>
      <c r="G50" s="131" t="s">
        <v>51</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94" t="str">
        <f>E7</f>
        <v>VD Modřany - oprava technologie levého jezového pole</v>
      </c>
      <c r="F85" s="295"/>
      <c r="G85" s="295"/>
      <c r="H85" s="295"/>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6" t="str">
        <f>E9</f>
        <v>01 - Oprava technologie</v>
      </c>
      <c r="F87" s="296"/>
      <c r="G87" s="296"/>
      <c r="H87" s="296"/>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Modřany</v>
      </c>
      <c r="G89" s="35"/>
      <c r="H89" s="35"/>
      <c r="I89" s="28" t="s">
        <v>22</v>
      </c>
      <c r="J89" s="65" t="str">
        <f>IF(J12="","",J12)</f>
        <v>22. 1. 2021</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25.65" hidden="1" customHeight="1">
      <c r="A91" s="33"/>
      <c r="B91" s="34"/>
      <c r="C91" s="28" t="s">
        <v>24</v>
      </c>
      <c r="D91" s="35"/>
      <c r="E91" s="35"/>
      <c r="F91" s="26" t="str">
        <f>E15</f>
        <v>Povodí Vltavy, státní podnik</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25.65"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103</v>
      </c>
      <c r="D96" s="35"/>
      <c r="E96" s="35"/>
      <c r="F96" s="35"/>
      <c r="G96" s="35"/>
      <c r="H96" s="35"/>
      <c r="I96" s="35"/>
      <c r="J96" s="83">
        <f>J124</f>
        <v>0</v>
      </c>
      <c r="K96" s="35"/>
      <c r="L96" s="50"/>
      <c r="S96" s="33"/>
      <c r="T96" s="33"/>
      <c r="U96" s="33"/>
      <c r="V96" s="33"/>
      <c r="W96" s="33"/>
      <c r="X96" s="33"/>
      <c r="Y96" s="33"/>
      <c r="Z96" s="33"/>
      <c r="AA96" s="33"/>
      <c r="AB96" s="33"/>
      <c r="AC96" s="33"/>
      <c r="AD96" s="33"/>
      <c r="AE96" s="33"/>
      <c r="AU96" s="16" t="s">
        <v>104</v>
      </c>
    </row>
    <row r="97" spans="1:31" s="9" customFormat="1" ht="24.9" hidden="1" customHeight="1">
      <c r="B97" s="146"/>
      <c r="C97" s="147"/>
      <c r="D97" s="148" t="s">
        <v>207</v>
      </c>
      <c r="E97" s="149"/>
      <c r="F97" s="149"/>
      <c r="G97" s="149"/>
      <c r="H97" s="149"/>
      <c r="I97" s="149"/>
      <c r="J97" s="150">
        <f>J125</f>
        <v>0</v>
      </c>
      <c r="K97" s="147"/>
      <c r="L97" s="151"/>
    </row>
    <row r="98" spans="1:31" s="10" customFormat="1" ht="19.95" hidden="1" customHeight="1">
      <c r="B98" s="152"/>
      <c r="C98" s="153"/>
      <c r="D98" s="154" t="s">
        <v>208</v>
      </c>
      <c r="E98" s="155"/>
      <c r="F98" s="155"/>
      <c r="G98" s="155"/>
      <c r="H98" s="155"/>
      <c r="I98" s="155"/>
      <c r="J98" s="156">
        <f>J126</f>
        <v>0</v>
      </c>
      <c r="K98" s="153"/>
      <c r="L98" s="157"/>
    </row>
    <row r="99" spans="1:31" s="10" customFormat="1" ht="19.95" hidden="1" customHeight="1">
      <c r="B99" s="152"/>
      <c r="C99" s="153"/>
      <c r="D99" s="154" t="s">
        <v>209</v>
      </c>
      <c r="E99" s="155"/>
      <c r="F99" s="155"/>
      <c r="G99" s="155"/>
      <c r="H99" s="155"/>
      <c r="I99" s="155"/>
      <c r="J99" s="156">
        <f>J139</f>
        <v>0</v>
      </c>
      <c r="K99" s="153"/>
      <c r="L99" s="157"/>
    </row>
    <row r="100" spans="1:31" s="10" customFormat="1" ht="19.95" hidden="1" customHeight="1">
      <c r="B100" s="152"/>
      <c r="C100" s="153"/>
      <c r="D100" s="154" t="s">
        <v>210</v>
      </c>
      <c r="E100" s="155"/>
      <c r="F100" s="155"/>
      <c r="G100" s="155"/>
      <c r="H100" s="155"/>
      <c r="I100" s="155"/>
      <c r="J100" s="156">
        <f>J149</f>
        <v>0</v>
      </c>
      <c r="K100" s="153"/>
      <c r="L100" s="157"/>
    </row>
    <row r="101" spans="1:31" s="10" customFormat="1" ht="19.95" hidden="1" customHeight="1">
      <c r="B101" s="152"/>
      <c r="C101" s="153"/>
      <c r="D101" s="154" t="s">
        <v>211</v>
      </c>
      <c r="E101" s="155"/>
      <c r="F101" s="155"/>
      <c r="G101" s="155"/>
      <c r="H101" s="155"/>
      <c r="I101" s="155"/>
      <c r="J101" s="156">
        <f>J153</f>
        <v>0</v>
      </c>
      <c r="K101" s="153"/>
      <c r="L101" s="157"/>
    </row>
    <row r="102" spans="1:31" s="10" customFormat="1" ht="19.95" hidden="1" customHeight="1">
      <c r="B102" s="152"/>
      <c r="C102" s="153"/>
      <c r="D102" s="154" t="s">
        <v>212</v>
      </c>
      <c r="E102" s="155"/>
      <c r="F102" s="155"/>
      <c r="G102" s="155"/>
      <c r="H102" s="155"/>
      <c r="I102" s="155"/>
      <c r="J102" s="156">
        <f>J157</f>
        <v>0</v>
      </c>
      <c r="K102" s="153"/>
      <c r="L102" s="157"/>
    </row>
    <row r="103" spans="1:31" s="10" customFormat="1" ht="19.95" hidden="1" customHeight="1">
      <c r="B103" s="152"/>
      <c r="C103" s="153"/>
      <c r="D103" s="154" t="s">
        <v>213</v>
      </c>
      <c r="E103" s="155"/>
      <c r="F103" s="155"/>
      <c r="G103" s="155"/>
      <c r="H103" s="155"/>
      <c r="I103" s="155"/>
      <c r="J103" s="156">
        <f>J170</f>
        <v>0</v>
      </c>
      <c r="K103" s="153"/>
      <c r="L103" s="157"/>
    </row>
    <row r="104" spans="1:31" s="10" customFormat="1" ht="19.95" hidden="1" customHeight="1">
      <c r="B104" s="152"/>
      <c r="C104" s="153"/>
      <c r="D104" s="154" t="s">
        <v>214</v>
      </c>
      <c r="E104" s="155"/>
      <c r="F104" s="155"/>
      <c r="G104" s="155"/>
      <c r="H104" s="155"/>
      <c r="I104" s="155"/>
      <c r="J104" s="156">
        <f>J183</f>
        <v>0</v>
      </c>
      <c r="K104" s="153"/>
      <c r="L104" s="157"/>
    </row>
    <row r="105" spans="1:31" s="2" customFormat="1" ht="21.75" hidden="1"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6.9" hidden="1"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07" spans="1:31" ht="10.199999999999999" hidden="1"/>
    <row r="108" spans="1:31" ht="10.199999999999999" hidden="1"/>
    <row r="109" spans="1:31" ht="10.199999999999999" hidden="1"/>
    <row r="110" spans="1:31" s="2" customFormat="1" ht="6.9"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31" s="2" customFormat="1" ht="24.9" customHeight="1">
      <c r="A111" s="33"/>
      <c r="B111" s="34"/>
      <c r="C111" s="22" t="s">
        <v>110</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94" t="str">
        <f>E7</f>
        <v>VD Modřany - oprava technologie levého jezového pole</v>
      </c>
      <c r="F114" s="295"/>
      <c r="G114" s="295"/>
      <c r="H114" s="29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98</v>
      </c>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6.5" customHeight="1">
      <c r="A116" s="33"/>
      <c r="B116" s="34"/>
      <c r="C116" s="35"/>
      <c r="D116" s="35"/>
      <c r="E116" s="246" t="str">
        <f>E9</f>
        <v>01 - Oprava technologie</v>
      </c>
      <c r="F116" s="296"/>
      <c r="G116" s="296"/>
      <c r="H116" s="296"/>
      <c r="I116" s="35"/>
      <c r="J116" s="35"/>
      <c r="K116" s="35"/>
      <c r="L116" s="50"/>
      <c r="S116" s="33"/>
      <c r="T116" s="33"/>
      <c r="U116" s="33"/>
      <c r="V116" s="33"/>
      <c r="W116" s="33"/>
      <c r="X116" s="33"/>
      <c r="Y116" s="33"/>
      <c r="Z116" s="33"/>
      <c r="AA116" s="33"/>
      <c r="AB116" s="33"/>
      <c r="AC116" s="33"/>
      <c r="AD116" s="33"/>
      <c r="AE116" s="33"/>
    </row>
    <row r="117" spans="1:65" s="2" customFormat="1" ht="6.9"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2" customHeight="1">
      <c r="A118" s="33"/>
      <c r="B118" s="34"/>
      <c r="C118" s="28" t="s">
        <v>20</v>
      </c>
      <c r="D118" s="35"/>
      <c r="E118" s="35"/>
      <c r="F118" s="26" t="str">
        <f>F12</f>
        <v>Modřany</v>
      </c>
      <c r="G118" s="35"/>
      <c r="H118" s="35"/>
      <c r="I118" s="28" t="s">
        <v>22</v>
      </c>
      <c r="J118" s="65" t="str">
        <f>IF(J12="","",J12)</f>
        <v>22. 1. 2021</v>
      </c>
      <c r="K118" s="35"/>
      <c r="L118" s="50"/>
      <c r="S118" s="33"/>
      <c r="T118" s="33"/>
      <c r="U118" s="33"/>
      <c r="V118" s="33"/>
      <c r="W118" s="33"/>
      <c r="X118" s="33"/>
      <c r="Y118" s="33"/>
      <c r="Z118" s="33"/>
      <c r="AA118" s="33"/>
      <c r="AB118" s="33"/>
      <c r="AC118" s="33"/>
      <c r="AD118" s="33"/>
      <c r="AE118" s="33"/>
    </row>
    <row r="119" spans="1:65" s="2" customFormat="1" ht="6.9"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2" customFormat="1" ht="25.65" customHeight="1">
      <c r="A120" s="33"/>
      <c r="B120" s="34"/>
      <c r="C120" s="28" t="s">
        <v>24</v>
      </c>
      <c r="D120" s="35"/>
      <c r="E120" s="35"/>
      <c r="F120" s="26" t="str">
        <f>E15</f>
        <v>Povodí Vltavy, státní podnik</v>
      </c>
      <c r="G120" s="35"/>
      <c r="H120" s="35"/>
      <c r="I120" s="28" t="s">
        <v>31</v>
      </c>
      <c r="J120" s="31" t="str">
        <f>E21</f>
        <v>Ing. Milada Klimešová</v>
      </c>
      <c r="K120" s="35"/>
      <c r="L120" s="50"/>
      <c r="S120" s="33"/>
      <c r="T120" s="33"/>
      <c r="U120" s="33"/>
      <c r="V120" s="33"/>
      <c r="W120" s="33"/>
      <c r="X120" s="33"/>
      <c r="Y120" s="33"/>
      <c r="Z120" s="33"/>
      <c r="AA120" s="33"/>
      <c r="AB120" s="33"/>
      <c r="AC120" s="33"/>
      <c r="AD120" s="33"/>
      <c r="AE120" s="33"/>
    </row>
    <row r="121" spans="1:65" s="2" customFormat="1" ht="25.65" customHeight="1">
      <c r="A121" s="33"/>
      <c r="B121" s="34"/>
      <c r="C121" s="28" t="s">
        <v>29</v>
      </c>
      <c r="D121" s="35"/>
      <c r="E121" s="35"/>
      <c r="F121" s="26" t="str">
        <f>IF(E18="","",E18)</f>
        <v>Vyplň údaj</v>
      </c>
      <c r="G121" s="35"/>
      <c r="H121" s="35"/>
      <c r="I121" s="28" t="s">
        <v>35</v>
      </c>
      <c r="J121" s="31" t="str">
        <f>E24</f>
        <v>Ing. Milada Klimešová</v>
      </c>
      <c r="K121" s="35"/>
      <c r="L121" s="50"/>
      <c r="S121" s="33"/>
      <c r="T121" s="33"/>
      <c r="U121" s="33"/>
      <c r="V121" s="33"/>
      <c r="W121" s="33"/>
      <c r="X121" s="33"/>
      <c r="Y121" s="33"/>
      <c r="Z121" s="33"/>
      <c r="AA121" s="33"/>
      <c r="AB121" s="33"/>
      <c r="AC121" s="33"/>
      <c r="AD121" s="33"/>
      <c r="AE121" s="33"/>
    </row>
    <row r="122" spans="1:65" s="2" customFormat="1" ht="10.35" customHeight="1">
      <c r="A122" s="33"/>
      <c r="B122" s="34"/>
      <c r="C122" s="35"/>
      <c r="D122" s="35"/>
      <c r="E122" s="35"/>
      <c r="F122" s="35"/>
      <c r="G122" s="35"/>
      <c r="H122" s="35"/>
      <c r="I122" s="35"/>
      <c r="J122" s="35"/>
      <c r="K122" s="35"/>
      <c r="L122" s="50"/>
      <c r="S122" s="33"/>
      <c r="T122" s="33"/>
      <c r="U122" s="33"/>
      <c r="V122" s="33"/>
      <c r="W122" s="33"/>
      <c r="X122" s="33"/>
      <c r="Y122" s="33"/>
      <c r="Z122" s="33"/>
      <c r="AA122" s="33"/>
      <c r="AB122" s="33"/>
      <c r="AC122" s="33"/>
      <c r="AD122" s="33"/>
      <c r="AE122" s="33"/>
    </row>
    <row r="123" spans="1:65" s="11" customFormat="1" ht="29.25" customHeight="1">
      <c r="A123" s="158"/>
      <c r="B123" s="159"/>
      <c r="C123" s="160" t="s">
        <v>111</v>
      </c>
      <c r="D123" s="161" t="s">
        <v>62</v>
      </c>
      <c r="E123" s="161" t="s">
        <v>58</v>
      </c>
      <c r="F123" s="161" t="s">
        <v>59</v>
      </c>
      <c r="G123" s="161" t="s">
        <v>112</v>
      </c>
      <c r="H123" s="161" t="s">
        <v>113</v>
      </c>
      <c r="I123" s="161" t="s">
        <v>114</v>
      </c>
      <c r="J123" s="162" t="s">
        <v>102</v>
      </c>
      <c r="K123" s="163" t="s">
        <v>115</v>
      </c>
      <c r="L123" s="164"/>
      <c r="M123" s="74" t="s">
        <v>1</v>
      </c>
      <c r="N123" s="75" t="s">
        <v>41</v>
      </c>
      <c r="O123" s="75" t="s">
        <v>116</v>
      </c>
      <c r="P123" s="75" t="s">
        <v>117</v>
      </c>
      <c r="Q123" s="75" t="s">
        <v>118</v>
      </c>
      <c r="R123" s="75" t="s">
        <v>119</v>
      </c>
      <c r="S123" s="75" t="s">
        <v>120</v>
      </c>
      <c r="T123" s="76" t="s">
        <v>121</v>
      </c>
      <c r="U123" s="158"/>
      <c r="V123" s="158"/>
      <c r="W123" s="158"/>
      <c r="X123" s="158"/>
      <c r="Y123" s="158"/>
      <c r="Z123" s="158"/>
      <c r="AA123" s="158"/>
      <c r="AB123" s="158"/>
      <c r="AC123" s="158"/>
      <c r="AD123" s="158"/>
      <c r="AE123" s="158"/>
    </row>
    <row r="124" spans="1:65" s="2" customFormat="1" ht="22.8" customHeight="1">
      <c r="A124" s="33"/>
      <c r="B124" s="34"/>
      <c r="C124" s="81" t="s">
        <v>122</v>
      </c>
      <c r="D124" s="35"/>
      <c r="E124" s="35"/>
      <c r="F124" s="35"/>
      <c r="G124" s="35"/>
      <c r="H124" s="35"/>
      <c r="I124" s="35"/>
      <c r="J124" s="165">
        <f>BK124</f>
        <v>0</v>
      </c>
      <c r="K124" s="35"/>
      <c r="L124" s="38"/>
      <c r="M124" s="77"/>
      <c r="N124" s="166"/>
      <c r="O124" s="78"/>
      <c r="P124" s="167">
        <f>P125</f>
        <v>0</v>
      </c>
      <c r="Q124" s="78"/>
      <c r="R124" s="167">
        <f>R125</f>
        <v>0</v>
      </c>
      <c r="S124" s="78"/>
      <c r="T124" s="168">
        <f>T125</f>
        <v>0</v>
      </c>
      <c r="U124" s="33"/>
      <c r="V124" s="33"/>
      <c r="W124" s="33"/>
      <c r="X124" s="33"/>
      <c r="Y124" s="33"/>
      <c r="Z124" s="33"/>
      <c r="AA124" s="33"/>
      <c r="AB124" s="33"/>
      <c r="AC124" s="33"/>
      <c r="AD124" s="33"/>
      <c r="AE124" s="33"/>
      <c r="AT124" s="16" t="s">
        <v>76</v>
      </c>
      <c r="AU124" s="16" t="s">
        <v>104</v>
      </c>
      <c r="BK124" s="169">
        <f>BK125</f>
        <v>0</v>
      </c>
    </row>
    <row r="125" spans="1:65" s="12" customFormat="1" ht="25.95" customHeight="1">
      <c r="B125" s="170"/>
      <c r="C125" s="171"/>
      <c r="D125" s="172" t="s">
        <v>76</v>
      </c>
      <c r="E125" s="173" t="s">
        <v>215</v>
      </c>
      <c r="F125" s="173" t="s">
        <v>215</v>
      </c>
      <c r="G125" s="171"/>
      <c r="H125" s="171"/>
      <c r="I125" s="174"/>
      <c r="J125" s="175">
        <f>BK125</f>
        <v>0</v>
      </c>
      <c r="K125" s="171"/>
      <c r="L125" s="176"/>
      <c r="M125" s="177"/>
      <c r="N125" s="178"/>
      <c r="O125" s="178"/>
      <c r="P125" s="179">
        <f>P126+P139+P149+P153+P157+P170+P183</f>
        <v>0</v>
      </c>
      <c r="Q125" s="178"/>
      <c r="R125" s="179">
        <f>R126+R139+R149+R153+R157+R170+R183</f>
        <v>0</v>
      </c>
      <c r="S125" s="178"/>
      <c r="T125" s="180">
        <f>T126+T139+T149+T153+T157+T170+T183</f>
        <v>0</v>
      </c>
      <c r="AR125" s="181" t="s">
        <v>149</v>
      </c>
      <c r="AT125" s="182" t="s">
        <v>76</v>
      </c>
      <c r="AU125" s="182" t="s">
        <v>77</v>
      </c>
      <c r="AY125" s="181" t="s">
        <v>126</v>
      </c>
      <c r="BK125" s="183">
        <f>BK126+BK139+BK149+BK153+BK157+BK170+BK183</f>
        <v>0</v>
      </c>
    </row>
    <row r="126" spans="1:65" s="12" customFormat="1" ht="22.8" customHeight="1">
      <c r="B126" s="170"/>
      <c r="C126" s="171"/>
      <c r="D126" s="172" t="s">
        <v>76</v>
      </c>
      <c r="E126" s="184" t="s">
        <v>87</v>
      </c>
      <c r="F126" s="184" t="s">
        <v>216</v>
      </c>
      <c r="G126" s="171"/>
      <c r="H126" s="171"/>
      <c r="I126" s="174"/>
      <c r="J126" s="185">
        <f>BK126</f>
        <v>0</v>
      </c>
      <c r="K126" s="171"/>
      <c r="L126" s="176"/>
      <c r="M126" s="177"/>
      <c r="N126" s="178"/>
      <c r="O126" s="178"/>
      <c r="P126" s="179">
        <f>SUM(P127:P138)</f>
        <v>0</v>
      </c>
      <c r="Q126" s="178"/>
      <c r="R126" s="179">
        <f>SUM(R127:R138)</f>
        <v>0</v>
      </c>
      <c r="S126" s="178"/>
      <c r="T126" s="180">
        <f>SUM(T127:T138)</f>
        <v>0</v>
      </c>
      <c r="AR126" s="181" t="s">
        <v>149</v>
      </c>
      <c r="AT126" s="182" t="s">
        <v>76</v>
      </c>
      <c r="AU126" s="182" t="s">
        <v>84</v>
      </c>
      <c r="AY126" s="181" t="s">
        <v>126</v>
      </c>
      <c r="BK126" s="183">
        <f>SUM(BK127:BK138)</f>
        <v>0</v>
      </c>
    </row>
    <row r="127" spans="1:65" s="2" customFormat="1" ht="14.4" customHeight="1">
      <c r="A127" s="33"/>
      <c r="B127" s="34"/>
      <c r="C127" s="186" t="s">
        <v>84</v>
      </c>
      <c r="D127" s="186" t="s">
        <v>129</v>
      </c>
      <c r="E127" s="187" t="s">
        <v>217</v>
      </c>
      <c r="F127" s="188" t="s">
        <v>218</v>
      </c>
      <c r="G127" s="189" t="s">
        <v>132</v>
      </c>
      <c r="H127" s="190">
        <v>1</v>
      </c>
      <c r="I127" s="191"/>
      <c r="J127" s="192">
        <f>ROUND(I127*H127,2)</f>
        <v>0</v>
      </c>
      <c r="K127" s="193"/>
      <c r="L127" s="38"/>
      <c r="M127" s="194" t="s">
        <v>1</v>
      </c>
      <c r="N127" s="195" t="s">
        <v>42</v>
      </c>
      <c r="O127" s="70"/>
      <c r="P127" s="196">
        <f>O127*H127</f>
        <v>0</v>
      </c>
      <c r="Q127" s="196">
        <v>0</v>
      </c>
      <c r="R127" s="196">
        <f>Q127*H127</f>
        <v>0</v>
      </c>
      <c r="S127" s="196">
        <v>0</v>
      </c>
      <c r="T127" s="197">
        <f>S127*H127</f>
        <v>0</v>
      </c>
      <c r="U127" s="33"/>
      <c r="V127" s="33"/>
      <c r="W127" s="33"/>
      <c r="X127" s="33"/>
      <c r="Y127" s="33"/>
      <c r="Z127" s="33"/>
      <c r="AA127" s="33"/>
      <c r="AB127" s="33"/>
      <c r="AC127" s="33"/>
      <c r="AD127" s="33"/>
      <c r="AE127" s="33"/>
      <c r="AR127" s="198" t="s">
        <v>149</v>
      </c>
      <c r="AT127" s="198" t="s">
        <v>129</v>
      </c>
      <c r="AU127" s="198" t="s">
        <v>86</v>
      </c>
      <c r="AY127" s="16" t="s">
        <v>126</v>
      </c>
      <c r="BE127" s="199">
        <f>IF(N127="základní",J127,0)</f>
        <v>0</v>
      </c>
      <c r="BF127" s="199">
        <f>IF(N127="snížená",J127,0)</f>
        <v>0</v>
      </c>
      <c r="BG127" s="199">
        <f>IF(N127="zákl. přenesená",J127,0)</f>
        <v>0</v>
      </c>
      <c r="BH127" s="199">
        <f>IF(N127="sníž. přenesená",J127,0)</f>
        <v>0</v>
      </c>
      <c r="BI127" s="199">
        <f>IF(N127="nulová",J127,0)</f>
        <v>0</v>
      </c>
      <c r="BJ127" s="16" t="s">
        <v>84</v>
      </c>
      <c r="BK127" s="199">
        <f>ROUND(I127*H127,2)</f>
        <v>0</v>
      </c>
      <c r="BL127" s="16" t="s">
        <v>149</v>
      </c>
      <c r="BM127" s="198" t="s">
        <v>219</v>
      </c>
    </row>
    <row r="128" spans="1:65" s="2" customFormat="1" ht="28.8">
      <c r="A128" s="33"/>
      <c r="B128" s="34"/>
      <c r="C128" s="35"/>
      <c r="D128" s="200" t="s">
        <v>135</v>
      </c>
      <c r="E128" s="35"/>
      <c r="F128" s="201" t="s">
        <v>220</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135</v>
      </c>
      <c r="AU128" s="16" t="s">
        <v>86</v>
      </c>
    </row>
    <row r="129" spans="1:65" s="2" customFormat="1" ht="144">
      <c r="A129" s="33"/>
      <c r="B129" s="34"/>
      <c r="C129" s="35"/>
      <c r="D129" s="200" t="s">
        <v>136</v>
      </c>
      <c r="E129" s="35"/>
      <c r="F129" s="205" t="s">
        <v>221</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136</v>
      </c>
      <c r="AU129" s="16" t="s">
        <v>86</v>
      </c>
    </row>
    <row r="130" spans="1:65" s="2" customFormat="1" ht="14.4" customHeight="1">
      <c r="A130" s="33"/>
      <c r="B130" s="34"/>
      <c r="C130" s="186" t="s">
        <v>86</v>
      </c>
      <c r="D130" s="186" t="s">
        <v>129</v>
      </c>
      <c r="E130" s="187" t="s">
        <v>222</v>
      </c>
      <c r="F130" s="188" t="s">
        <v>223</v>
      </c>
      <c r="G130" s="189" t="s">
        <v>132</v>
      </c>
      <c r="H130" s="190">
        <v>1</v>
      </c>
      <c r="I130" s="191"/>
      <c r="J130" s="192">
        <f>ROUND(I130*H130,2)</f>
        <v>0</v>
      </c>
      <c r="K130" s="193"/>
      <c r="L130" s="38"/>
      <c r="M130" s="194" t="s">
        <v>1</v>
      </c>
      <c r="N130" s="195" t="s">
        <v>42</v>
      </c>
      <c r="O130" s="70"/>
      <c r="P130" s="196">
        <f>O130*H130</f>
        <v>0</v>
      </c>
      <c r="Q130" s="196">
        <v>0</v>
      </c>
      <c r="R130" s="196">
        <f>Q130*H130</f>
        <v>0</v>
      </c>
      <c r="S130" s="196">
        <v>0</v>
      </c>
      <c r="T130" s="197">
        <f>S130*H130</f>
        <v>0</v>
      </c>
      <c r="U130" s="33"/>
      <c r="V130" s="33"/>
      <c r="W130" s="33"/>
      <c r="X130" s="33"/>
      <c r="Y130" s="33"/>
      <c r="Z130" s="33"/>
      <c r="AA130" s="33"/>
      <c r="AB130" s="33"/>
      <c r="AC130" s="33"/>
      <c r="AD130" s="33"/>
      <c r="AE130" s="33"/>
      <c r="AR130" s="198" t="s">
        <v>149</v>
      </c>
      <c r="AT130" s="198" t="s">
        <v>129</v>
      </c>
      <c r="AU130" s="198" t="s">
        <v>86</v>
      </c>
      <c r="AY130" s="16" t="s">
        <v>126</v>
      </c>
      <c r="BE130" s="199">
        <f>IF(N130="základní",J130,0)</f>
        <v>0</v>
      </c>
      <c r="BF130" s="199">
        <f>IF(N130="snížená",J130,0)</f>
        <v>0</v>
      </c>
      <c r="BG130" s="199">
        <f>IF(N130="zákl. přenesená",J130,0)</f>
        <v>0</v>
      </c>
      <c r="BH130" s="199">
        <f>IF(N130="sníž. přenesená",J130,0)</f>
        <v>0</v>
      </c>
      <c r="BI130" s="199">
        <f>IF(N130="nulová",J130,0)</f>
        <v>0</v>
      </c>
      <c r="BJ130" s="16" t="s">
        <v>84</v>
      </c>
      <c r="BK130" s="199">
        <f>ROUND(I130*H130,2)</f>
        <v>0</v>
      </c>
      <c r="BL130" s="16" t="s">
        <v>149</v>
      </c>
      <c r="BM130" s="198" t="s">
        <v>224</v>
      </c>
    </row>
    <row r="131" spans="1:65" s="2" customFormat="1" ht="28.8">
      <c r="A131" s="33"/>
      <c r="B131" s="34"/>
      <c r="C131" s="35"/>
      <c r="D131" s="200" t="s">
        <v>135</v>
      </c>
      <c r="E131" s="35"/>
      <c r="F131" s="201" t="s">
        <v>225</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135</v>
      </c>
      <c r="AU131" s="16" t="s">
        <v>86</v>
      </c>
    </row>
    <row r="132" spans="1:65" s="2" customFormat="1" ht="48">
      <c r="A132" s="33"/>
      <c r="B132" s="34"/>
      <c r="C132" s="35"/>
      <c r="D132" s="200" t="s">
        <v>136</v>
      </c>
      <c r="E132" s="35"/>
      <c r="F132" s="205" t="s">
        <v>226</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136</v>
      </c>
      <c r="AU132" s="16" t="s">
        <v>86</v>
      </c>
    </row>
    <row r="133" spans="1:65" s="2" customFormat="1" ht="14.4" customHeight="1">
      <c r="A133" s="33"/>
      <c r="B133" s="34"/>
      <c r="C133" s="186" t="s">
        <v>141</v>
      </c>
      <c r="D133" s="186" t="s">
        <v>129</v>
      </c>
      <c r="E133" s="187" t="s">
        <v>227</v>
      </c>
      <c r="F133" s="188" t="s">
        <v>228</v>
      </c>
      <c r="G133" s="189" t="s">
        <v>132</v>
      </c>
      <c r="H133" s="190">
        <v>1</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149</v>
      </c>
      <c r="AT133" s="198" t="s">
        <v>129</v>
      </c>
      <c r="AU133" s="198" t="s">
        <v>86</v>
      </c>
      <c r="AY133" s="16" t="s">
        <v>126</v>
      </c>
      <c r="BE133" s="199">
        <f>IF(N133="základní",J133,0)</f>
        <v>0</v>
      </c>
      <c r="BF133" s="199">
        <f>IF(N133="snížená",J133,0)</f>
        <v>0</v>
      </c>
      <c r="BG133" s="199">
        <f>IF(N133="zákl. přenesená",J133,0)</f>
        <v>0</v>
      </c>
      <c r="BH133" s="199">
        <f>IF(N133="sníž. přenesená",J133,0)</f>
        <v>0</v>
      </c>
      <c r="BI133" s="199">
        <f>IF(N133="nulová",J133,0)</f>
        <v>0</v>
      </c>
      <c r="BJ133" s="16" t="s">
        <v>84</v>
      </c>
      <c r="BK133" s="199">
        <f>ROUND(I133*H133,2)</f>
        <v>0</v>
      </c>
      <c r="BL133" s="16" t="s">
        <v>149</v>
      </c>
      <c r="BM133" s="198" t="s">
        <v>229</v>
      </c>
    </row>
    <row r="134" spans="1:65" s="2" customFormat="1" ht="19.2">
      <c r="A134" s="33"/>
      <c r="B134" s="34"/>
      <c r="C134" s="35"/>
      <c r="D134" s="200" t="s">
        <v>135</v>
      </c>
      <c r="E134" s="35"/>
      <c r="F134" s="201" t="s">
        <v>230</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135</v>
      </c>
      <c r="AU134" s="16" t="s">
        <v>86</v>
      </c>
    </row>
    <row r="135" spans="1:65" s="2" customFormat="1" ht="48">
      <c r="A135" s="33"/>
      <c r="B135" s="34"/>
      <c r="C135" s="35"/>
      <c r="D135" s="200" t="s">
        <v>136</v>
      </c>
      <c r="E135" s="35"/>
      <c r="F135" s="205" t="s">
        <v>231</v>
      </c>
      <c r="G135" s="35"/>
      <c r="H135" s="35"/>
      <c r="I135" s="202"/>
      <c r="J135" s="35"/>
      <c r="K135" s="35"/>
      <c r="L135" s="38"/>
      <c r="M135" s="203"/>
      <c r="N135" s="204"/>
      <c r="O135" s="70"/>
      <c r="P135" s="70"/>
      <c r="Q135" s="70"/>
      <c r="R135" s="70"/>
      <c r="S135" s="70"/>
      <c r="T135" s="71"/>
      <c r="U135" s="33"/>
      <c r="V135" s="33"/>
      <c r="W135" s="33"/>
      <c r="X135" s="33"/>
      <c r="Y135" s="33"/>
      <c r="Z135" s="33"/>
      <c r="AA135" s="33"/>
      <c r="AB135" s="33"/>
      <c r="AC135" s="33"/>
      <c r="AD135" s="33"/>
      <c r="AE135" s="33"/>
      <c r="AT135" s="16" t="s">
        <v>136</v>
      </c>
      <c r="AU135" s="16" t="s">
        <v>86</v>
      </c>
    </row>
    <row r="136" spans="1:65" s="2" customFormat="1" ht="14.4" customHeight="1">
      <c r="A136" s="33"/>
      <c r="B136" s="34"/>
      <c r="C136" s="186" t="s">
        <v>149</v>
      </c>
      <c r="D136" s="186" t="s">
        <v>129</v>
      </c>
      <c r="E136" s="187" t="s">
        <v>232</v>
      </c>
      <c r="F136" s="188" t="s">
        <v>233</v>
      </c>
      <c r="G136" s="189" t="s">
        <v>132</v>
      </c>
      <c r="H136" s="190">
        <v>1</v>
      </c>
      <c r="I136" s="191"/>
      <c r="J136" s="192">
        <f>ROUND(I136*H136,2)</f>
        <v>0</v>
      </c>
      <c r="K136" s="193"/>
      <c r="L136" s="38"/>
      <c r="M136" s="194" t="s">
        <v>1</v>
      </c>
      <c r="N136" s="195" t="s">
        <v>42</v>
      </c>
      <c r="O136" s="70"/>
      <c r="P136" s="196">
        <f>O136*H136</f>
        <v>0</v>
      </c>
      <c r="Q136" s="196">
        <v>0</v>
      </c>
      <c r="R136" s="196">
        <f>Q136*H136</f>
        <v>0</v>
      </c>
      <c r="S136" s="196">
        <v>0</v>
      </c>
      <c r="T136" s="197">
        <f>S136*H136</f>
        <v>0</v>
      </c>
      <c r="U136" s="33"/>
      <c r="V136" s="33"/>
      <c r="W136" s="33"/>
      <c r="X136" s="33"/>
      <c r="Y136" s="33"/>
      <c r="Z136" s="33"/>
      <c r="AA136" s="33"/>
      <c r="AB136" s="33"/>
      <c r="AC136" s="33"/>
      <c r="AD136" s="33"/>
      <c r="AE136" s="33"/>
      <c r="AR136" s="198" t="s">
        <v>149</v>
      </c>
      <c r="AT136" s="198" t="s">
        <v>129</v>
      </c>
      <c r="AU136" s="198" t="s">
        <v>86</v>
      </c>
      <c r="AY136" s="16" t="s">
        <v>126</v>
      </c>
      <c r="BE136" s="199">
        <f>IF(N136="základní",J136,0)</f>
        <v>0</v>
      </c>
      <c r="BF136" s="199">
        <f>IF(N136="snížená",J136,0)</f>
        <v>0</v>
      </c>
      <c r="BG136" s="199">
        <f>IF(N136="zákl. přenesená",J136,0)</f>
        <v>0</v>
      </c>
      <c r="BH136" s="199">
        <f>IF(N136="sníž. přenesená",J136,0)</f>
        <v>0</v>
      </c>
      <c r="BI136" s="199">
        <f>IF(N136="nulová",J136,0)</f>
        <v>0</v>
      </c>
      <c r="BJ136" s="16" t="s">
        <v>84</v>
      </c>
      <c r="BK136" s="199">
        <f>ROUND(I136*H136,2)</f>
        <v>0</v>
      </c>
      <c r="BL136" s="16" t="s">
        <v>149</v>
      </c>
      <c r="BM136" s="198" t="s">
        <v>234</v>
      </c>
    </row>
    <row r="137" spans="1:65" s="2" customFormat="1" ht="10.199999999999999">
      <c r="A137" s="33"/>
      <c r="B137" s="34"/>
      <c r="C137" s="35"/>
      <c r="D137" s="200" t="s">
        <v>135</v>
      </c>
      <c r="E137" s="35"/>
      <c r="F137" s="201" t="s">
        <v>235</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135</v>
      </c>
      <c r="AU137" s="16" t="s">
        <v>86</v>
      </c>
    </row>
    <row r="138" spans="1:65" s="2" customFormat="1" ht="19.2">
      <c r="A138" s="33"/>
      <c r="B138" s="34"/>
      <c r="C138" s="35"/>
      <c r="D138" s="200" t="s">
        <v>136</v>
      </c>
      <c r="E138" s="35"/>
      <c r="F138" s="205" t="s">
        <v>236</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136</v>
      </c>
      <c r="AU138" s="16" t="s">
        <v>86</v>
      </c>
    </row>
    <row r="139" spans="1:65" s="12" customFormat="1" ht="22.8" customHeight="1">
      <c r="B139" s="170"/>
      <c r="C139" s="171"/>
      <c r="D139" s="172" t="s">
        <v>76</v>
      </c>
      <c r="E139" s="184" t="s">
        <v>90</v>
      </c>
      <c r="F139" s="184" t="s">
        <v>237</v>
      </c>
      <c r="G139" s="171"/>
      <c r="H139" s="171"/>
      <c r="I139" s="174"/>
      <c r="J139" s="185">
        <f>BK139</f>
        <v>0</v>
      </c>
      <c r="K139" s="171"/>
      <c r="L139" s="176"/>
      <c r="M139" s="177"/>
      <c r="N139" s="178"/>
      <c r="O139" s="178"/>
      <c r="P139" s="179">
        <f>SUM(P140:P148)</f>
        <v>0</v>
      </c>
      <c r="Q139" s="178"/>
      <c r="R139" s="179">
        <f>SUM(R140:R148)</f>
        <v>0</v>
      </c>
      <c r="S139" s="178"/>
      <c r="T139" s="180">
        <f>SUM(T140:T148)</f>
        <v>0</v>
      </c>
      <c r="AR139" s="181" t="s">
        <v>149</v>
      </c>
      <c r="AT139" s="182" t="s">
        <v>76</v>
      </c>
      <c r="AU139" s="182" t="s">
        <v>84</v>
      </c>
      <c r="AY139" s="181" t="s">
        <v>126</v>
      </c>
      <c r="BK139" s="183">
        <f>SUM(BK140:BK148)</f>
        <v>0</v>
      </c>
    </row>
    <row r="140" spans="1:65" s="2" customFormat="1" ht="14.4" customHeight="1">
      <c r="A140" s="33"/>
      <c r="B140" s="34"/>
      <c r="C140" s="186" t="s">
        <v>125</v>
      </c>
      <c r="D140" s="186" t="s">
        <v>129</v>
      </c>
      <c r="E140" s="187" t="s">
        <v>238</v>
      </c>
      <c r="F140" s="188" t="s">
        <v>239</v>
      </c>
      <c r="G140" s="189" t="s">
        <v>132</v>
      </c>
      <c r="H140" s="190">
        <v>2</v>
      </c>
      <c r="I140" s="191"/>
      <c r="J140" s="192">
        <f>ROUND(I140*H140,2)</f>
        <v>0</v>
      </c>
      <c r="K140" s="193"/>
      <c r="L140" s="38"/>
      <c r="M140" s="194" t="s">
        <v>1</v>
      </c>
      <c r="N140" s="195" t="s">
        <v>42</v>
      </c>
      <c r="O140" s="70"/>
      <c r="P140" s="196">
        <f>O140*H140</f>
        <v>0</v>
      </c>
      <c r="Q140" s="196">
        <v>0</v>
      </c>
      <c r="R140" s="196">
        <f>Q140*H140</f>
        <v>0</v>
      </c>
      <c r="S140" s="196">
        <v>0</v>
      </c>
      <c r="T140" s="197">
        <f>S140*H140</f>
        <v>0</v>
      </c>
      <c r="U140" s="33"/>
      <c r="V140" s="33"/>
      <c r="W140" s="33"/>
      <c r="X140" s="33"/>
      <c r="Y140" s="33"/>
      <c r="Z140" s="33"/>
      <c r="AA140" s="33"/>
      <c r="AB140" s="33"/>
      <c r="AC140" s="33"/>
      <c r="AD140" s="33"/>
      <c r="AE140" s="33"/>
      <c r="AR140" s="198" t="s">
        <v>84</v>
      </c>
      <c r="AT140" s="198" t="s">
        <v>129</v>
      </c>
      <c r="AU140" s="198" t="s">
        <v>86</v>
      </c>
      <c r="AY140" s="16" t="s">
        <v>126</v>
      </c>
      <c r="BE140" s="199">
        <f>IF(N140="základní",J140,0)</f>
        <v>0</v>
      </c>
      <c r="BF140" s="199">
        <f>IF(N140="snížená",J140,0)</f>
        <v>0</v>
      </c>
      <c r="BG140" s="199">
        <f>IF(N140="zákl. přenesená",J140,0)</f>
        <v>0</v>
      </c>
      <c r="BH140" s="199">
        <f>IF(N140="sníž. přenesená",J140,0)</f>
        <v>0</v>
      </c>
      <c r="BI140" s="199">
        <f>IF(N140="nulová",J140,0)</f>
        <v>0</v>
      </c>
      <c r="BJ140" s="16" t="s">
        <v>84</v>
      </c>
      <c r="BK140" s="199">
        <f>ROUND(I140*H140,2)</f>
        <v>0</v>
      </c>
      <c r="BL140" s="16" t="s">
        <v>84</v>
      </c>
      <c r="BM140" s="198" t="s">
        <v>240</v>
      </c>
    </row>
    <row r="141" spans="1:65" s="2" customFormat="1" ht="19.2">
      <c r="A141" s="33"/>
      <c r="B141" s="34"/>
      <c r="C141" s="35"/>
      <c r="D141" s="200" t="s">
        <v>135</v>
      </c>
      <c r="E141" s="35"/>
      <c r="F141" s="201" t="s">
        <v>241</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135</v>
      </c>
      <c r="AU141" s="16" t="s">
        <v>86</v>
      </c>
    </row>
    <row r="142" spans="1:65" s="2" customFormat="1" ht="67.2">
      <c r="A142" s="33"/>
      <c r="B142" s="34"/>
      <c r="C142" s="35"/>
      <c r="D142" s="200" t="s">
        <v>136</v>
      </c>
      <c r="E142" s="35"/>
      <c r="F142" s="205" t="s">
        <v>242</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136</v>
      </c>
      <c r="AU142" s="16" t="s">
        <v>86</v>
      </c>
    </row>
    <row r="143" spans="1:65" s="2" customFormat="1" ht="14.4" customHeight="1">
      <c r="A143" s="33"/>
      <c r="B143" s="34"/>
      <c r="C143" s="186" t="s">
        <v>158</v>
      </c>
      <c r="D143" s="186" t="s">
        <v>129</v>
      </c>
      <c r="E143" s="187" t="s">
        <v>243</v>
      </c>
      <c r="F143" s="188" t="s">
        <v>244</v>
      </c>
      <c r="G143" s="189" t="s">
        <v>132</v>
      </c>
      <c r="H143" s="190">
        <v>1</v>
      </c>
      <c r="I143" s="191"/>
      <c r="J143" s="192">
        <f>ROUND(I143*H143,2)</f>
        <v>0</v>
      </c>
      <c r="K143" s="193"/>
      <c r="L143" s="38"/>
      <c r="M143" s="194" t="s">
        <v>1</v>
      </c>
      <c r="N143" s="195" t="s">
        <v>42</v>
      </c>
      <c r="O143" s="70"/>
      <c r="P143" s="196">
        <f>O143*H143</f>
        <v>0</v>
      </c>
      <c r="Q143" s="196">
        <v>0</v>
      </c>
      <c r="R143" s="196">
        <f>Q143*H143</f>
        <v>0</v>
      </c>
      <c r="S143" s="196">
        <v>0</v>
      </c>
      <c r="T143" s="197">
        <f>S143*H143</f>
        <v>0</v>
      </c>
      <c r="U143" s="33"/>
      <c r="V143" s="33"/>
      <c r="W143" s="33"/>
      <c r="X143" s="33"/>
      <c r="Y143" s="33"/>
      <c r="Z143" s="33"/>
      <c r="AA143" s="33"/>
      <c r="AB143" s="33"/>
      <c r="AC143" s="33"/>
      <c r="AD143" s="33"/>
      <c r="AE143" s="33"/>
      <c r="AR143" s="198" t="s">
        <v>84</v>
      </c>
      <c r="AT143" s="198" t="s">
        <v>129</v>
      </c>
      <c r="AU143" s="198" t="s">
        <v>86</v>
      </c>
      <c r="AY143" s="16" t="s">
        <v>126</v>
      </c>
      <c r="BE143" s="199">
        <f>IF(N143="základní",J143,0)</f>
        <v>0</v>
      </c>
      <c r="BF143" s="199">
        <f>IF(N143="snížená",J143,0)</f>
        <v>0</v>
      </c>
      <c r="BG143" s="199">
        <f>IF(N143="zákl. přenesená",J143,0)</f>
        <v>0</v>
      </c>
      <c r="BH143" s="199">
        <f>IF(N143="sníž. přenesená",J143,0)</f>
        <v>0</v>
      </c>
      <c r="BI143" s="199">
        <f>IF(N143="nulová",J143,0)</f>
        <v>0</v>
      </c>
      <c r="BJ143" s="16" t="s">
        <v>84</v>
      </c>
      <c r="BK143" s="199">
        <f>ROUND(I143*H143,2)</f>
        <v>0</v>
      </c>
      <c r="BL143" s="16" t="s">
        <v>84</v>
      </c>
      <c r="BM143" s="198" t="s">
        <v>245</v>
      </c>
    </row>
    <row r="144" spans="1:65" s="2" customFormat="1" ht="19.2">
      <c r="A144" s="33"/>
      <c r="B144" s="34"/>
      <c r="C144" s="35"/>
      <c r="D144" s="200" t="s">
        <v>135</v>
      </c>
      <c r="E144" s="35"/>
      <c r="F144" s="201" t="s">
        <v>246</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135</v>
      </c>
      <c r="AU144" s="16" t="s">
        <v>86</v>
      </c>
    </row>
    <row r="145" spans="1:65" s="2" customFormat="1" ht="57.6">
      <c r="A145" s="33"/>
      <c r="B145" s="34"/>
      <c r="C145" s="35"/>
      <c r="D145" s="200" t="s">
        <v>136</v>
      </c>
      <c r="E145" s="35"/>
      <c r="F145" s="205" t="s">
        <v>247</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136</v>
      </c>
      <c r="AU145" s="16" t="s">
        <v>86</v>
      </c>
    </row>
    <row r="146" spans="1:65" s="2" customFormat="1" ht="14.4" customHeight="1">
      <c r="A146" s="33"/>
      <c r="B146" s="34"/>
      <c r="C146" s="186" t="s">
        <v>163</v>
      </c>
      <c r="D146" s="186" t="s">
        <v>129</v>
      </c>
      <c r="E146" s="187" t="s">
        <v>248</v>
      </c>
      <c r="F146" s="188" t="s">
        <v>249</v>
      </c>
      <c r="G146" s="189" t="s">
        <v>132</v>
      </c>
      <c r="H146" s="190">
        <v>1</v>
      </c>
      <c r="I146" s="191"/>
      <c r="J146" s="192">
        <f>ROUND(I146*H146,2)</f>
        <v>0</v>
      </c>
      <c r="K146" s="193"/>
      <c r="L146" s="38"/>
      <c r="M146" s="194" t="s">
        <v>1</v>
      </c>
      <c r="N146" s="195" t="s">
        <v>42</v>
      </c>
      <c r="O146" s="70"/>
      <c r="P146" s="196">
        <f>O146*H146</f>
        <v>0</v>
      </c>
      <c r="Q146" s="196">
        <v>0</v>
      </c>
      <c r="R146" s="196">
        <f>Q146*H146</f>
        <v>0</v>
      </c>
      <c r="S146" s="196">
        <v>0</v>
      </c>
      <c r="T146" s="197">
        <f>S146*H146</f>
        <v>0</v>
      </c>
      <c r="U146" s="33"/>
      <c r="V146" s="33"/>
      <c r="W146" s="33"/>
      <c r="X146" s="33"/>
      <c r="Y146" s="33"/>
      <c r="Z146" s="33"/>
      <c r="AA146" s="33"/>
      <c r="AB146" s="33"/>
      <c r="AC146" s="33"/>
      <c r="AD146" s="33"/>
      <c r="AE146" s="33"/>
      <c r="AR146" s="198" t="s">
        <v>84</v>
      </c>
      <c r="AT146" s="198" t="s">
        <v>129</v>
      </c>
      <c r="AU146" s="198" t="s">
        <v>86</v>
      </c>
      <c r="AY146" s="16" t="s">
        <v>126</v>
      </c>
      <c r="BE146" s="199">
        <f>IF(N146="základní",J146,0)</f>
        <v>0</v>
      </c>
      <c r="BF146" s="199">
        <f>IF(N146="snížená",J146,0)</f>
        <v>0</v>
      </c>
      <c r="BG146" s="199">
        <f>IF(N146="zákl. přenesená",J146,0)</f>
        <v>0</v>
      </c>
      <c r="BH146" s="199">
        <f>IF(N146="sníž. přenesená",J146,0)</f>
        <v>0</v>
      </c>
      <c r="BI146" s="199">
        <f>IF(N146="nulová",J146,0)</f>
        <v>0</v>
      </c>
      <c r="BJ146" s="16" t="s">
        <v>84</v>
      </c>
      <c r="BK146" s="199">
        <f>ROUND(I146*H146,2)</f>
        <v>0</v>
      </c>
      <c r="BL146" s="16" t="s">
        <v>84</v>
      </c>
      <c r="BM146" s="198" t="s">
        <v>250</v>
      </c>
    </row>
    <row r="147" spans="1:65" s="2" customFormat="1" ht="10.199999999999999">
      <c r="A147" s="33"/>
      <c r="B147" s="34"/>
      <c r="C147" s="35"/>
      <c r="D147" s="200" t="s">
        <v>135</v>
      </c>
      <c r="E147" s="35"/>
      <c r="F147" s="201" t="s">
        <v>251</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135</v>
      </c>
      <c r="AU147" s="16" t="s">
        <v>86</v>
      </c>
    </row>
    <row r="148" spans="1:65" s="2" customFormat="1" ht="38.4">
      <c r="A148" s="33"/>
      <c r="B148" s="34"/>
      <c r="C148" s="35"/>
      <c r="D148" s="200" t="s">
        <v>136</v>
      </c>
      <c r="E148" s="35"/>
      <c r="F148" s="205" t="s">
        <v>252</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136</v>
      </c>
      <c r="AU148" s="16" t="s">
        <v>86</v>
      </c>
    </row>
    <row r="149" spans="1:65" s="12" customFormat="1" ht="22.8" customHeight="1">
      <c r="B149" s="170"/>
      <c r="C149" s="171"/>
      <c r="D149" s="172" t="s">
        <v>76</v>
      </c>
      <c r="E149" s="184" t="s">
        <v>94</v>
      </c>
      <c r="F149" s="184" t="s">
        <v>253</v>
      </c>
      <c r="G149" s="171"/>
      <c r="H149" s="171"/>
      <c r="I149" s="174"/>
      <c r="J149" s="185">
        <f>BK149</f>
        <v>0</v>
      </c>
      <c r="K149" s="171"/>
      <c r="L149" s="176"/>
      <c r="M149" s="177"/>
      <c r="N149" s="178"/>
      <c r="O149" s="178"/>
      <c r="P149" s="179">
        <f>SUM(P150:P152)</f>
        <v>0</v>
      </c>
      <c r="Q149" s="178"/>
      <c r="R149" s="179">
        <f>SUM(R150:R152)</f>
        <v>0</v>
      </c>
      <c r="S149" s="178"/>
      <c r="T149" s="180">
        <f>SUM(T150:T152)</f>
        <v>0</v>
      </c>
      <c r="AR149" s="181" t="s">
        <v>149</v>
      </c>
      <c r="AT149" s="182" t="s">
        <v>76</v>
      </c>
      <c r="AU149" s="182" t="s">
        <v>84</v>
      </c>
      <c r="AY149" s="181" t="s">
        <v>126</v>
      </c>
      <c r="BK149" s="183">
        <f>SUM(BK150:BK152)</f>
        <v>0</v>
      </c>
    </row>
    <row r="150" spans="1:65" s="2" customFormat="1" ht="14.4" customHeight="1">
      <c r="A150" s="33"/>
      <c r="B150" s="34"/>
      <c r="C150" s="186" t="s">
        <v>169</v>
      </c>
      <c r="D150" s="186" t="s">
        <v>129</v>
      </c>
      <c r="E150" s="187" t="s">
        <v>254</v>
      </c>
      <c r="F150" s="188" t="s">
        <v>255</v>
      </c>
      <c r="G150" s="189" t="s">
        <v>132</v>
      </c>
      <c r="H150" s="190">
        <v>2</v>
      </c>
      <c r="I150" s="191"/>
      <c r="J150" s="192">
        <f>ROUND(I150*H150,2)</f>
        <v>0</v>
      </c>
      <c r="K150" s="193"/>
      <c r="L150" s="38"/>
      <c r="M150" s="194" t="s">
        <v>1</v>
      </c>
      <c r="N150" s="195" t="s">
        <v>42</v>
      </c>
      <c r="O150" s="70"/>
      <c r="P150" s="196">
        <f>O150*H150</f>
        <v>0</v>
      </c>
      <c r="Q150" s="196">
        <v>0</v>
      </c>
      <c r="R150" s="196">
        <f>Q150*H150</f>
        <v>0</v>
      </c>
      <c r="S150" s="196">
        <v>0</v>
      </c>
      <c r="T150" s="197">
        <f>S150*H150</f>
        <v>0</v>
      </c>
      <c r="U150" s="33"/>
      <c r="V150" s="33"/>
      <c r="W150" s="33"/>
      <c r="X150" s="33"/>
      <c r="Y150" s="33"/>
      <c r="Z150" s="33"/>
      <c r="AA150" s="33"/>
      <c r="AB150" s="33"/>
      <c r="AC150" s="33"/>
      <c r="AD150" s="33"/>
      <c r="AE150" s="33"/>
      <c r="AR150" s="198" t="s">
        <v>84</v>
      </c>
      <c r="AT150" s="198" t="s">
        <v>129</v>
      </c>
      <c r="AU150" s="198" t="s">
        <v>86</v>
      </c>
      <c r="AY150" s="16" t="s">
        <v>126</v>
      </c>
      <c r="BE150" s="199">
        <f>IF(N150="základní",J150,0)</f>
        <v>0</v>
      </c>
      <c r="BF150" s="199">
        <f>IF(N150="snížená",J150,0)</f>
        <v>0</v>
      </c>
      <c r="BG150" s="199">
        <f>IF(N150="zákl. přenesená",J150,0)</f>
        <v>0</v>
      </c>
      <c r="BH150" s="199">
        <f>IF(N150="sníž. přenesená",J150,0)</f>
        <v>0</v>
      </c>
      <c r="BI150" s="199">
        <f>IF(N150="nulová",J150,0)</f>
        <v>0</v>
      </c>
      <c r="BJ150" s="16" t="s">
        <v>84</v>
      </c>
      <c r="BK150" s="199">
        <f>ROUND(I150*H150,2)</f>
        <v>0</v>
      </c>
      <c r="BL150" s="16" t="s">
        <v>84</v>
      </c>
      <c r="BM150" s="198" t="s">
        <v>256</v>
      </c>
    </row>
    <row r="151" spans="1:65" s="2" customFormat="1" ht="28.8">
      <c r="A151" s="33"/>
      <c r="B151" s="34"/>
      <c r="C151" s="35"/>
      <c r="D151" s="200" t="s">
        <v>135</v>
      </c>
      <c r="E151" s="35"/>
      <c r="F151" s="201" t="s">
        <v>257</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135</v>
      </c>
      <c r="AU151" s="16" t="s">
        <v>86</v>
      </c>
    </row>
    <row r="152" spans="1:65" s="2" customFormat="1" ht="67.2">
      <c r="A152" s="33"/>
      <c r="B152" s="34"/>
      <c r="C152" s="35"/>
      <c r="D152" s="200" t="s">
        <v>136</v>
      </c>
      <c r="E152" s="35"/>
      <c r="F152" s="205" t="s">
        <v>258</v>
      </c>
      <c r="G152" s="35"/>
      <c r="H152" s="35"/>
      <c r="I152" s="202"/>
      <c r="J152" s="35"/>
      <c r="K152" s="35"/>
      <c r="L152" s="38"/>
      <c r="M152" s="203"/>
      <c r="N152" s="204"/>
      <c r="O152" s="70"/>
      <c r="P152" s="70"/>
      <c r="Q152" s="70"/>
      <c r="R152" s="70"/>
      <c r="S152" s="70"/>
      <c r="T152" s="71"/>
      <c r="U152" s="33"/>
      <c r="V152" s="33"/>
      <c r="W152" s="33"/>
      <c r="X152" s="33"/>
      <c r="Y152" s="33"/>
      <c r="Z152" s="33"/>
      <c r="AA152" s="33"/>
      <c r="AB152" s="33"/>
      <c r="AC152" s="33"/>
      <c r="AD152" s="33"/>
      <c r="AE152" s="33"/>
      <c r="AT152" s="16" t="s">
        <v>136</v>
      </c>
      <c r="AU152" s="16" t="s">
        <v>86</v>
      </c>
    </row>
    <row r="153" spans="1:65" s="12" customFormat="1" ht="22.8" customHeight="1">
      <c r="B153" s="170"/>
      <c r="C153" s="171"/>
      <c r="D153" s="172" t="s">
        <v>76</v>
      </c>
      <c r="E153" s="184" t="s">
        <v>259</v>
      </c>
      <c r="F153" s="184" t="s">
        <v>260</v>
      </c>
      <c r="G153" s="171"/>
      <c r="H153" s="171"/>
      <c r="I153" s="174"/>
      <c r="J153" s="185">
        <f>BK153</f>
        <v>0</v>
      </c>
      <c r="K153" s="171"/>
      <c r="L153" s="176"/>
      <c r="M153" s="177"/>
      <c r="N153" s="178"/>
      <c r="O153" s="178"/>
      <c r="P153" s="179">
        <f>SUM(P154:P156)</f>
        <v>0</v>
      </c>
      <c r="Q153" s="178"/>
      <c r="R153" s="179">
        <f>SUM(R154:R156)</f>
        <v>0</v>
      </c>
      <c r="S153" s="178"/>
      <c r="T153" s="180">
        <f>SUM(T154:T156)</f>
        <v>0</v>
      </c>
      <c r="AR153" s="181" t="s">
        <v>149</v>
      </c>
      <c r="AT153" s="182" t="s">
        <v>76</v>
      </c>
      <c r="AU153" s="182" t="s">
        <v>84</v>
      </c>
      <c r="AY153" s="181" t="s">
        <v>126</v>
      </c>
      <c r="BK153" s="183">
        <f>SUM(BK154:BK156)</f>
        <v>0</v>
      </c>
    </row>
    <row r="154" spans="1:65" s="2" customFormat="1" ht="14.4" customHeight="1">
      <c r="A154" s="33"/>
      <c r="B154" s="34"/>
      <c r="C154" s="186" t="s">
        <v>174</v>
      </c>
      <c r="D154" s="186" t="s">
        <v>129</v>
      </c>
      <c r="E154" s="187" t="s">
        <v>261</v>
      </c>
      <c r="F154" s="188" t="s">
        <v>262</v>
      </c>
      <c r="G154" s="189" t="s">
        <v>132</v>
      </c>
      <c r="H154" s="190">
        <v>4</v>
      </c>
      <c r="I154" s="191"/>
      <c r="J154" s="192">
        <f>ROUND(I154*H154,2)</f>
        <v>0</v>
      </c>
      <c r="K154" s="193"/>
      <c r="L154" s="38"/>
      <c r="M154" s="194" t="s">
        <v>1</v>
      </c>
      <c r="N154" s="195" t="s">
        <v>42</v>
      </c>
      <c r="O154" s="70"/>
      <c r="P154" s="196">
        <f>O154*H154</f>
        <v>0</v>
      </c>
      <c r="Q154" s="196">
        <v>0</v>
      </c>
      <c r="R154" s="196">
        <f>Q154*H154</f>
        <v>0</v>
      </c>
      <c r="S154" s="196">
        <v>0</v>
      </c>
      <c r="T154" s="197">
        <f>S154*H154</f>
        <v>0</v>
      </c>
      <c r="U154" s="33"/>
      <c r="V154" s="33"/>
      <c r="W154" s="33"/>
      <c r="X154" s="33"/>
      <c r="Y154" s="33"/>
      <c r="Z154" s="33"/>
      <c r="AA154" s="33"/>
      <c r="AB154" s="33"/>
      <c r="AC154" s="33"/>
      <c r="AD154" s="33"/>
      <c r="AE154" s="33"/>
      <c r="AR154" s="198" t="s">
        <v>84</v>
      </c>
      <c r="AT154" s="198" t="s">
        <v>129</v>
      </c>
      <c r="AU154" s="198" t="s">
        <v>86</v>
      </c>
      <c r="AY154" s="16" t="s">
        <v>126</v>
      </c>
      <c r="BE154" s="199">
        <f>IF(N154="základní",J154,0)</f>
        <v>0</v>
      </c>
      <c r="BF154" s="199">
        <f>IF(N154="snížená",J154,0)</f>
        <v>0</v>
      </c>
      <c r="BG154" s="199">
        <f>IF(N154="zákl. přenesená",J154,0)</f>
        <v>0</v>
      </c>
      <c r="BH154" s="199">
        <f>IF(N154="sníž. přenesená",J154,0)</f>
        <v>0</v>
      </c>
      <c r="BI154" s="199">
        <f>IF(N154="nulová",J154,0)</f>
        <v>0</v>
      </c>
      <c r="BJ154" s="16" t="s">
        <v>84</v>
      </c>
      <c r="BK154" s="199">
        <f>ROUND(I154*H154,2)</f>
        <v>0</v>
      </c>
      <c r="BL154" s="16" t="s">
        <v>84</v>
      </c>
      <c r="BM154" s="198" t="s">
        <v>263</v>
      </c>
    </row>
    <row r="155" spans="1:65" s="2" customFormat="1" ht="19.2">
      <c r="A155" s="33"/>
      <c r="B155" s="34"/>
      <c r="C155" s="35"/>
      <c r="D155" s="200" t="s">
        <v>135</v>
      </c>
      <c r="E155" s="35"/>
      <c r="F155" s="201" t="s">
        <v>264</v>
      </c>
      <c r="G155" s="35"/>
      <c r="H155" s="35"/>
      <c r="I155" s="202"/>
      <c r="J155" s="35"/>
      <c r="K155" s="35"/>
      <c r="L155" s="38"/>
      <c r="M155" s="203"/>
      <c r="N155" s="204"/>
      <c r="O155" s="70"/>
      <c r="P155" s="70"/>
      <c r="Q155" s="70"/>
      <c r="R155" s="70"/>
      <c r="S155" s="70"/>
      <c r="T155" s="71"/>
      <c r="U155" s="33"/>
      <c r="V155" s="33"/>
      <c r="W155" s="33"/>
      <c r="X155" s="33"/>
      <c r="Y155" s="33"/>
      <c r="Z155" s="33"/>
      <c r="AA155" s="33"/>
      <c r="AB155" s="33"/>
      <c r="AC155" s="33"/>
      <c r="AD155" s="33"/>
      <c r="AE155" s="33"/>
      <c r="AT155" s="16" t="s">
        <v>135</v>
      </c>
      <c r="AU155" s="16" t="s">
        <v>86</v>
      </c>
    </row>
    <row r="156" spans="1:65" s="2" customFormat="1" ht="76.8">
      <c r="A156" s="33"/>
      <c r="B156" s="34"/>
      <c r="C156" s="35"/>
      <c r="D156" s="200" t="s">
        <v>136</v>
      </c>
      <c r="E156" s="35"/>
      <c r="F156" s="205" t="s">
        <v>265</v>
      </c>
      <c r="G156" s="35"/>
      <c r="H156" s="35"/>
      <c r="I156" s="202"/>
      <c r="J156" s="35"/>
      <c r="K156" s="35"/>
      <c r="L156" s="38"/>
      <c r="M156" s="203"/>
      <c r="N156" s="204"/>
      <c r="O156" s="70"/>
      <c r="P156" s="70"/>
      <c r="Q156" s="70"/>
      <c r="R156" s="70"/>
      <c r="S156" s="70"/>
      <c r="T156" s="71"/>
      <c r="U156" s="33"/>
      <c r="V156" s="33"/>
      <c r="W156" s="33"/>
      <c r="X156" s="33"/>
      <c r="Y156" s="33"/>
      <c r="Z156" s="33"/>
      <c r="AA156" s="33"/>
      <c r="AB156" s="33"/>
      <c r="AC156" s="33"/>
      <c r="AD156" s="33"/>
      <c r="AE156" s="33"/>
      <c r="AT156" s="16" t="s">
        <v>136</v>
      </c>
      <c r="AU156" s="16" t="s">
        <v>86</v>
      </c>
    </row>
    <row r="157" spans="1:65" s="12" customFormat="1" ht="22.8" customHeight="1">
      <c r="B157" s="170"/>
      <c r="C157" s="171"/>
      <c r="D157" s="172" t="s">
        <v>76</v>
      </c>
      <c r="E157" s="184" t="s">
        <v>266</v>
      </c>
      <c r="F157" s="184" t="s">
        <v>267</v>
      </c>
      <c r="G157" s="171"/>
      <c r="H157" s="171"/>
      <c r="I157" s="174"/>
      <c r="J157" s="185">
        <f>BK157</f>
        <v>0</v>
      </c>
      <c r="K157" s="171"/>
      <c r="L157" s="176"/>
      <c r="M157" s="177"/>
      <c r="N157" s="178"/>
      <c r="O157" s="178"/>
      <c r="P157" s="179">
        <f>SUM(P158:P169)</f>
        <v>0</v>
      </c>
      <c r="Q157" s="178"/>
      <c r="R157" s="179">
        <f>SUM(R158:R169)</f>
        <v>0</v>
      </c>
      <c r="S157" s="178"/>
      <c r="T157" s="180">
        <f>SUM(T158:T169)</f>
        <v>0</v>
      </c>
      <c r="AR157" s="181" t="s">
        <v>149</v>
      </c>
      <c r="AT157" s="182" t="s">
        <v>76</v>
      </c>
      <c r="AU157" s="182" t="s">
        <v>84</v>
      </c>
      <c r="AY157" s="181" t="s">
        <v>126</v>
      </c>
      <c r="BK157" s="183">
        <f>SUM(BK158:BK169)</f>
        <v>0</v>
      </c>
    </row>
    <row r="158" spans="1:65" s="2" customFormat="1" ht="24.15" customHeight="1">
      <c r="A158" s="33"/>
      <c r="B158" s="34"/>
      <c r="C158" s="186" t="s">
        <v>181</v>
      </c>
      <c r="D158" s="186" t="s">
        <v>129</v>
      </c>
      <c r="E158" s="187" t="s">
        <v>268</v>
      </c>
      <c r="F158" s="188" t="s">
        <v>269</v>
      </c>
      <c r="G158" s="189" t="s">
        <v>132</v>
      </c>
      <c r="H158" s="190">
        <v>2</v>
      </c>
      <c r="I158" s="191"/>
      <c r="J158" s="192">
        <f>ROUND(I158*H158,2)</f>
        <v>0</v>
      </c>
      <c r="K158" s="193"/>
      <c r="L158" s="38"/>
      <c r="M158" s="194" t="s">
        <v>1</v>
      </c>
      <c r="N158" s="195" t="s">
        <v>42</v>
      </c>
      <c r="O158" s="70"/>
      <c r="P158" s="196">
        <f>O158*H158</f>
        <v>0</v>
      </c>
      <c r="Q158" s="196">
        <v>0</v>
      </c>
      <c r="R158" s="196">
        <f>Q158*H158</f>
        <v>0</v>
      </c>
      <c r="S158" s="196">
        <v>0</v>
      </c>
      <c r="T158" s="197">
        <f>S158*H158</f>
        <v>0</v>
      </c>
      <c r="U158" s="33"/>
      <c r="V158" s="33"/>
      <c r="W158" s="33"/>
      <c r="X158" s="33"/>
      <c r="Y158" s="33"/>
      <c r="Z158" s="33"/>
      <c r="AA158" s="33"/>
      <c r="AB158" s="33"/>
      <c r="AC158" s="33"/>
      <c r="AD158" s="33"/>
      <c r="AE158" s="33"/>
      <c r="AR158" s="198" t="s">
        <v>84</v>
      </c>
      <c r="AT158" s="198" t="s">
        <v>129</v>
      </c>
      <c r="AU158" s="198" t="s">
        <v>86</v>
      </c>
      <c r="AY158" s="16" t="s">
        <v>126</v>
      </c>
      <c r="BE158" s="199">
        <f>IF(N158="základní",J158,0)</f>
        <v>0</v>
      </c>
      <c r="BF158" s="199">
        <f>IF(N158="snížená",J158,0)</f>
        <v>0</v>
      </c>
      <c r="BG158" s="199">
        <f>IF(N158="zákl. přenesená",J158,0)</f>
        <v>0</v>
      </c>
      <c r="BH158" s="199">
        <f>IF(N158="sníž. přenesená",J158,0)</f>
        <v>0</v>
      </c>
      <c r="BI158" s="199">
        <f>IF(N158="nulová",J158,0)</f>
        <v>0</v>
      </c>
      <c r="BJ158" s="16" t="s">
        <v>84</v>
      </c>
      <c r="BK158" s="199">
        <f>ROUND(I158*H158,2)</f>
        <v>0</v>
      </c>
      <c r="BL158" s="16" t="s">
        <v>84</v>
      </c>
      <c r="BM158" s="198" t="s">
        <v>270</v>
      </c>
    </row>
    <row r="159" spans="1:65" s="2" customFormat="1" ht="19.2">
      <c r="A159" s="33"/>
      <c r="B159" s="34"/>
      <c r="C159" s="35"/>
      <c r="D159" s="200" t="s">
        <v>135</v>
      </c>
      <c r="E159" s="35"/>
      <c r="F159" s="201" t="s">
        <v>271</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135</v>
      </c>
      <c r="AU159" s="16" t="s">
        <v>86</v>
      </c>
    </row>
    <row r="160" spans="1:65" s="2" customFormat="1" ht="57.6">
      <c r="A160" s="33"/>
      <c r="B160" s="34"/>
      <c r="C160" s="35"/>
      <c r="D160" s="200" t="s">
        <v>136</v>
      </c>
      <c r="E160" s="35"/>
      <c r="F160" s="205" t="s">
        <v>272</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136</v>
      </c>
      <c r="AU160" s="16" t="s">
        <v>86</v>
      </c>
    </row>
    <row r="161" spans="1:65" s="2" customFormat="1" ht="14.4" customHeight="1">
      <c r="A161" s="33"/>
      <c r="B161" s="34"/>
      <c r="C161" s="186" t="s">
        <v>186</v>
      </c>
      <c r="D161" s="186" t="s">
        <v>129</v>
      </c>
      <c r="E161" s="187" t="s">
        <v>273</v>
      </c>
      <c r="F161" s="188" t="s">
        <v>274</v>
      </c>
      <c r="G161" s="189" t="s">
        <v>132</v>
      </c>
      <c r="H161" s="190">
        <v>4</v>
      </c>
      <c r="I161" s="191"/>
      <c r="J161" s="192">
        <f>ROUND(I161*H161,2)</f>
        <v>0</v>
      </c>
      <c r="K161" s="193"/>
      <c r="L161" s="38"/>
      <c r="M161" s="194" t="s">
        <v>1</v>
      </c>
      <c r="N161" s="195" t="s">
        <v>42</v>
      </c>
      <c r="O161" s="70"/>
      <c r="P161" s="196">
        <f>O161*H161</f>
        <v>0</v>
      </c>
      <c r="Q161" s="196">
        <v>0</v>
      </c>
      <c r="R161" s="196">
        <f>Q161*H161</f>
        <v>0</v>
      </c>
      <c r="S161" s="196">
        <v>0</v>
      </c>
      <c r="T161" s="197">
        <f>S161*H161</f>
        <v>0</v>
      </c>
      <c r="U161" s="33"/>
      <c r="V161" s="33"/>
      <c r="W161" s="33"/>
      <c r="X161" s="33"/>
      <c r="Y161" s="33"/>
      <c r="Z161" s="33"/>
      <c r="AA161" s="33"/>
      <c r="AB161" s="33"/>
      <c r="AC161" s="33"/>
      <c r="AD161" s="33"/>
      <c r="AE161" s="33"/>
      <c r="AR161" s="198" t="s">
        <v>84</v>
      </c>
      <c r="AT161" s="198" t="s">
        <v>129</v>
      </c>
      <c r="AU161" s="198" t="s">
        <v>86</v>
      </c>
      <c r="AY161" s="16" t="s">
        <v>126</v>
      </c>
      <c r="BE161" s="199">
        <f>IF(N161="základní",J161,0)</f>
        <v>0</v>
      </c>
      <c r="BF161" s="199">
        <f>IF(N161="snížená",J161,0)</f>
        <v>0</v>
      </c>
      <c r="BG161" s="199">
        <f>IF(N161="zákl. přenesená",J161,0)</f>
        <v>0</v>
      </c>
      <c r="BH161" s="199">
        <f>IF(N161="sníž. přenesená",J161,0)</f>
        <v>0</v>
      </c>
      <c r="BI161" s="199">
        <f>IF(N161="nulová",J161,0)</f>
        <v>0</v>
      </c>
      <c r="BJ161" s="16" t="s">
        <v>84</v>
      </c>
      <c r="BK161" s="199">
        <f>ROUND(I161*H161,2)</f>
        <v>0</v>
      </c>
      <c r="BL161" s="16" t="s">
        <v>84</v>
      </c>
      <c r="BM161" s="198" t="s">
        <v>275</v>
      </c>
    </row>
    <row r="162" spans="1:65" s="2" customFormat="1" ht="10.199999999999999">
      <c r="A162" s="33"/>
      <c r="B162" s="34"/>
      <c r="C162" s="35"/>
      <c r="D162" s="200" t="s">
        <v>135</v>
      </c>
      <c r="E162" s="35"/>
      <c r="F162" s="201" t="s">
        <v>276</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135</v>
      </c>
      <c r="AU162" s="16" t="s">
        <v>86</v>
      </c>
    </row>
    <row r="163" spans="1:65" s="2" customFormat="1" ht="48">
      <c r="A163" s="33"/>
      <c r="B163" s="34"/>
      <c r="C163" s="35"/>
      <c r="D163" s="200" t="s">
        <v>136</v>
      </c>
      <c r="E163" s="35"/>
      <c r="F163" s="205" t="s">
        <v>277</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136</v>
      </c>
      <c r="AU163" s="16" t="s">
        <v>86</v>
      </c>
    </row>
    <row r="164" spans="1:65" s="2" customFormat="1" ht="14.4" customHeight="1">
      <c r="A164" s="33"/>
      <c r="B164" s="34"/>
      <c r="C164" s="186" t="s">
        <v>192</v>
      </c>
      <c r="D164" s="186" t="s">
        <v>129</v>
      </c>
      <c r="E164" s="187" t="s">
        <v>278</v>
      </c>
      <c r="F164" s="188" t="s">
        <v>279</v>
      </c>
      <c r="G164" s="189" t="s">
        <v>132</v>
      </c>
      <c r="H164" s="190">
        <v>2</v>
      </c>
      <c r="I164" s="191"/>
      <c r="J164" s="192">
        <f>ROUND(I164*H164,2)</f>
        <v>0</v>
      </c>
      <c r="K164" s="193"/>
      <c r="L164" s="38"/>
      <c r="M164" s="194" t="s">
        <v>1</v>
      </c>
      <c r="N164" s="195" t="s">
        <v>42</v>
      </c>
      <c r="O164" s="70"/>
      <c r="P164" s="196">
        <f>O164*H164</f>
        <v>0</v>
      </c>
      <c r="Q164" s="196">
        <v>0</v>
      </c>
      <c r="R164" s="196">
        <f>Q164*H164</f>
        <v>0</v>
      </c>
      <c r="S164" s="196">
        <v>0</v>
      </c>
      <c r="T164" s="197">
        <f>S164*H164</f>
        <v>0</v>
      </c>
      <c r="U164" s="33"/>
      <c r="V164" s="33"/>
      <c r="W164" s="33"/>
      <c r="X164" s="33"/>
      <c r="Y164" s="33"/>
      <c r="Z164" s="33"/>
      <c r="AA164" s="33"/>
      <c r="AB164" s="33"/>
      <c r="AC164" s="33"/>
      <c r="AD164" s="33"/>
      <c r="AE164" s="33"/>
      <c r="AR164" s="198" t="s">
        <v>84</v>
      </c>
      <c r="AT164" s="198" t="s">
        <v>129</v>
      </c>
      <c r="AU164" s="198" t="s">
        <v>86</v>
      </c>
      <c r="AY164" s="16" t="s">
        <v>126</v>
      </c>
      <c r="BE164" s="199">
        <f>IF(N164="základní",J164,0)</f>
        <v>0</v>
      </c>
      <c r="BF164" s="199">
        <f>IF(N164="snížená",J164,0)</f>
        <v>0</v>
      </c>
      <c r="BG164" s="199">
        <f>IF(N164="zákl. přenesená",J164,0)</f>
        <v>0</v>
      </c>
      <c r="BH164" s="199">
        <f>IF(N164="sníž. přenesená",J164,0)</f>
        <v>0</v>
      </c>
      <c r="BI164" s="199">
        <f>IF(N164="nulová",J164,0)</f>
        <v>0</v>
      </c>
      <c r="BJ164" s="16" t="s">
        <v>84</v>
      </c>
      <c r="BK164" s="199">
        <f>ROUND(I164*H164,2)</f>
        <v>0</v>
      </c>
      <c r="BL164" s="16" t="s">
        <v>84</v>
      </c>
      <c r="BM164" s="198" t="s">
        <v>280</v>
      </c>
    </row>
    <row r="165" spans="1:65" s="2" customFormat="1" ht="19.2">
      <c r="A165" s="33"/>
      <c r="B165" s="34"/>
      <c r="C165" s="35"/>
      <c r="D165" s="200" t="s">
        <v>135</v>
      </c>
      <c r="E165" s="35"/>
      <c r="F165" s="201" t="s">
        <v>281</v>
      </c>
      <c r="G165" s="35"/>
      <c r="H165" s="35"/>
      <c r="I165" s="202"/>
      <c r="J165" s="35"/>
      <c r="K165" s="35"/>
      <c r="L165" s="38"/>
      <c r="M165" s="203"/>
      <c r="N165" s="204"/>
      <c r="O165" s="70"/>
      <c r="P165" s="70"/>
      <c r="Q165" s="70"/>
      <c r="R165" s="70"/>
      <c r="S165" s="70"/>
      <c r="T165" s="71"/>
      <c r="U165" s="33"/>
      <c r="V165" s="33"/>
      <c r="W165" s="33"/>
      <c r="X165" s="33"/>
      <c r="Y165" s="33"/>
      <c r="Z165" s="33"/>
      <c r="AA165" s="33"/>
      <c r="AB165" s="33"/>
      <c r="AC165" s="33"/>
      <c r="AD165" s="33"/>
      <c r="AE165" s="33"/>
      <c r="AT165" s="16" t="s">
        <v>135</v>
      </c>
      <c r="AU165" s="16" t="s">
        <v>86</v>
      </c>
    </row>
    <row r="166" spans="1:65" s="2" customFormat="1" ht="67.2">
      <c r="A166" s="33"/>
      <c r="B166" s="34"/>
      <c r="C166" s="35"/>
      <c r="D166" s="200" t="s">
        <v>136</v>
      </c>
      <c r="E166" s="35"/>
      <c r="F166" s="205" t="s">
        <v>282</v>
      </c>
      <c r="G166" s="35"/>
      <c r="H166" s="35"/>
      <c r="I166" s="202"/>
      <c r="J166" s="35"/>
      <c r="K166" s="35"/>
      <c r="L166" s="38"/>
      <c r="M166" s="203"/>
      <c r="N166" s="204"/>
      <c r="O166" s="70"/>
      <c r="P166" s="70"/>
      <c r="Q166" s="70"/>
      <c r="R166" s="70"/>
      <c r="S166" s="70"/>
      <c r="T166" s="71"/>
      <c r="U166" s="33"/>
      <c r="V166" s="33"/>
      <c r="W166" s="33"/>
      <c r="X166" s="33"/>
      <c r="Y166" s="33"/>
      <c r="Z166" s="33"/>
      <c r="AA166" s="33"/>
      <c r="AB166" s="33"/>
      <c r="AC166" s="33"/>
      <c r="AD166" s="33"/>
      <c r="AE166" s="33"/>
      <c r="AT166" s="16" t="s">
        <v>136</v>
      </c>
      <c r="AU166" s="16" t="s">
        <v>86</v>
      </c>
    </row>
    <row r="167" spans="1:65" s="2" customFormat="1" ht="24.15" customHeight="1">
      <c r="A167" s="33"/>
      <c r="B167" s="34"/>
      <c r="C167" s="186" t="s">
        <v>200</v>
      </c>
      <c r="D167" s="186" t="s">
        <v>129</v>
      </c>
      <c r="E167" s="187" t="s">
        <v>283</v>
      </c>
      <c r="F167" s="188" t="s">
        <v>284</v>
      </c>
      <c r="G167" s="189" t="s">
        <v>132</v>
      </c>
      <c r="H167" s="190">
        <v>2</v>
      </c>
      <c r="I167" s="191"/>
      <c r="J167" s="192">
        <f>ROUND(I167*H167,2)</f>
        <v>0</v>
      </c>
      <c r="K167" s="193"/>
      <c r="L167" s="38"/>
      <c r="M167" s="194" t="s">
        <v>1</v>
      </c>
      <c r="N167" s="195" t="s">
        <v>42</v>
      </c>
      <c r="O167" s="70"/>
      <c r="P167" s="196">
        <f>O167*H167</f>
        <v>0</v>
      </c>
      <c r="Q167" s="196">
        <v>0</v>
      </c>
      <c r="R167" s="196">
        <f>Q167*H167</f>
        <v>0</v>
      </c>
      <c r="S167" s="196">
        <v>0</v>
      </c>
      <c r="T167" s="197">
        <f>S167*H167</f>
        <v>0</v>
      </c>
      <c r="U167" s="33"/>
      <c r="V167" s="33"/>
      <c r="W167" s="33"/>
      <c r="X167" s="33"/>
      <c r="Y167" s="33"/>
      <c r="Z167" s="33"/>
      <c r="AA167" s="33"/>
      <c r="AB167" s="33"/>
      <c r="AC167" s="33"/>
      <c r="AD167" s="33"/>
      <c r="AE167" s="33"/>
      <c r="AR167" s="198" t="s">
        <v>84</v>
      </c>
      <c r="AT167" s="198" t="s">
        <v>129</v>
      </c>
      <c r="AU167" s="198" t="s">
        <v>86</v>
      </c>
      <c r="AY167" s="16" t="s">
        <v>126</v>
      </c>
      <c r="BE167" s="199">
        <f>IF(N167="základní",J167,0)</f>
        <v>0</v>
      </c>
      <c r="BF167" s="199">
        <f>IF(N167="snížená",J167,0)</f>
        <v>0</v>
      </c>
      <c r="BG167" s="199">
        <f>IF(N167="zákl. přenesená",J167,0)</f>
        <v>0</v>
      </c>
      <c r="BH167" s="199">
        <f>IF(N167="sníž. přenesená",J167,0)</f>
        <v>0</v>
      </c>
      <c r="BI167" s="199">
        <f>IF(N167="nulová",J167,0)</f>
        <v>0</v>
      </c>
      <c r="BJ167" s="16" t="s">
        <v>84</v>
      </c>
      <c r="BK167" s="199">
        <f>ROUND(I167*H167,2)</f>
        <v>0</v>
      </c>
      <c r="BL167" s="16" t="s">
        <v>84</v>
      </c>
      <c r="BM167" s="198" t="s">
        <v>285</v>
      </c>
    </row>
    <row r="168" spans="1:65" s="2" customFormat="1" ht="28.8">
      <c r="A168" s="33"/>
      <c r="B168" s="34"/>
      <c r="C168" s="35"/>
      <c r="D168" s="200" t="s">
        <v>135</v>
      </c>
      <c r="E168" s="35"/>
      <c r="F168" s="201" t="s">
        <v>286</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135</v>
      </c>
      <c r="AU168" s="16" t="s">
        <v>86</v>
      </c>
    </row>
    <row r="169" spans="1:65" s="2" customFormat="1" ht="57.6">
      <c r="A169" s="33"/>
      <c r="B169" s="34"/>
      <c r="C169" s="35"/>
      <c r="D169" s="200" t="s">
        <v>136</v>
      </c>
      <c r="E169" s="35"/>
      <c r="F169" s="205" t="s">
        <v>287</v>
      </c>
      <c r="G169" s="35"/>
      <c r="H169" s="35"/>
      <c r="I169" s="202"/>
      <c r="J169" s="35"/>
      <c r="K169" s="35"/>
      <c r="L169" s="38"/>
      <c r="M169" s="203"/>
      <c r="N169" s="204"/>
      <c r="O169" s="70"/>
      <c r="P169" s="70"/>
      <c r="Q169" s="70"/>
      <c r="R169" s="70"/>
      <c r="S169" s="70"/>
      <c r="T169" s="71"/>
      <c r="U169" s="33"/>
      <c r="V169" s="33"/>
      <c r="W169" s="33"/>
      <c r="X169" s="33"/>
      <c r="Y169" s="33"/>
      <c r="Z169" s="33"/>
      <c r="AA169" s="33"/>
      <c r="AB169" s="33"/>
      <c r="AC169" s="33"/>
      <c r="AD169" s="33"/>
      <c r="AE169" s="33"/>
      <c r="AT169" s="16" t="s">
        <v>136</v>
      </c>
      <c r="AU169" s="16" t="s">
        <v>86</v>
      </c>
    </row>
    <row r="170" spans="1:65" s="12" customFormat="1" ht="22.8" customHeight="1">
      <c r="B170" s="170"/>
      <c r="C170" s="171"/>
      <c r="D170" s="172" t="s">
        <v>76</v>
      </c>
      <c r="E170" s="184" t="s">
        <v>288</v>
      </c>
      <c r="F170" s="184" t="s">
        <v>289</v>
      </c>
      <c r="G170" s="171"/>
      <c r="H170" s="171"/>
      <c r="I170" s="174"/>
      <c r="J170" s="185">
        <f>BK170</f>
        <v>0</v>
      </c>
      <c r="K170" s="171"/>
      <c r="L170" s="176"/>
      <c r="M170" s="177"/>
      <c r="N170" s="178"/>
      <c r="O170" s="178"/>
      <c r="P170" s="179">
        <f>SUM(P171:P182)</f>
        <v>0</v>
      </c>
      <c r="Q170" s="178"/>
      <c r="R170" s="179">
        <f>SUM(R171:R182)</f>
        <v>0</v>
      </c>
      <c r="S170" s="178"/>
      <c r="T170" s="180">
        <f>SUM(T171:T182)</f>
        <v>0</v>
      </c>
      <c r="AR170" s="181" t="s">
        <v>149</v>
      </c>
      <c r="AT170" s="182" t="s">
        <v>76</v>
      </c>
      <c r="AU170" s="182" t="s">
        <v>84</v>
      </c>
      <c r="AY170" s="181" t="s">
        <v>126</v>
      </c>
      <c r="BK170" s="183">
        <f>SUM(BK171:BK182)</f>
        <v>0</v>
      </c>
    </row>
    <row r="171" spans="1:65" s="2" customFormat="1" ht="14.4" customHeight="1">
      <c r="A171" s="33"/>
      <c r="B171" s="34"/>
      <c r="C171" s="186" t="s">
        <v>290</v>
      </c>
      <c r="D171" s="186" t="s">
        <v>129</v>
      </c>
      <c r="E171" s="187" t="s">
        <v>291</v>
      </c>
      <c r="F171" s="188" t="s">
        <v>292</v>
      </c>
      <c r="G171" s="189" t="s">
        <v>132</v>
      </c>
      <c r="H171" s="190">
        <v>4</v>
      </c>
      <c r="I171" s="191"/>
      <c r="J171" s="192">
        <f>ROUND(I171*H171,2)</f>
        <v>0</v>
      </c>
      <c r="K171" s="193"/>
      <c r="L171" s="38"/>
      <c r="M171" s="194" t="s">
        <v>1</v>
      </c>
      <c r="N171" s="195" t="s">
        <v>42</v>
      </c>
      <c r="O171" s="70"/>
      <c r="P171" s="196">
        <f>O171*H171</f>
        <v>0</v>
      </c>
      <c r="Q171" s="196">
        <v>0</v>
      </c>
      <c r="R171" s="196">
        <f>Q171*H171</f>
        <v>0</v>
      </c>
      <c r="S171" s="196">
        <v>0</v>
      </c>
      <c r="T171" s="197">
        <f>S171*H171</f>
        <v>0</v>
      </c>
      <c r="U171" s="33"/>
      <c r="V171" s="33"/>
      <c r="W171" s="33"/>
      <c r="X171" s="33"/>
      <c r="Y171" s="33"/>
      <c r="Z171" s="33"/>
      <c r="AA171" s="33"/>
      <c r="AB171" s="33"/>
      <c r="AC171" s="33"/>
      <c r="AD171" s="33"/>
      <c r="AE171" s="33"/>
      <c r="AR171" s="198" t="s">
        <v>293</v>
      </c>
      <c r="AT171" s="198" t="s">
        <v>129</v>
      </c>
      <c r="AU171" s="198" t="s">
        <v>86</v>
      </c>
      <c r="AY171" s="16" t="s">
        <v>126</v>
      </c>
      <c r="BE171" s="199">
        <f>IF(N171="základní",J171,0)</f>
        <v>0</v>
      </c>
      <c r="BF171" s="199">
        <f>IF(N171="snížená",J171,0)</f>
        <v>0</v>
      </c>
      <c r="BG171" s="199">
        <f>IF(N171="zákl. přenesená",J171,0)</f>
        <v>0</v>
      </c>
      <c r="BH171" s="199">
        <f>IF(N171="sníž. přenesená",J171,0)</f>
        <v>0</v>
      </c>
      <c r="BI171" s="199">
        <f>IF(N171="nulová",J171,0)</f>
        <v>0</v>
      </c>
      <c r="BJ171" s="16" t="s">
        <v>84</v>
      </c>
      <c r="BK171" s="199">
        <f>ROUND(I171*H171,2)</f>
        <v>0</v>
      </c>
      <c r="BL171" s="16" t="s">
        <v>293</v>
      </c>
      <c r="BM171" s="198" t="s">
        <v>294</v>
      </c>
    </row>
    <row r="172" spans="1:65" s="2" customFormat="1" ht="19.2">
      <c r="A172" s="33"/>
      <c r="B172" s="34"/>
      <c r="C172" s="35"/>
      <c r="D172" s="200" t="s">
        <v>135</v>
      </c>
      <c r="E172" s="35"/>
      <c r="F172" s="201" t="s">
        <v>295</v>
      </c>
      <c r="G172" s="35"/>
      <c r="H172" s="35"/>
      <c r="I172" s="202"/>
      <c r="J172" s="35"/>
      <c r="K172" s="35"/>
      <c r="L172" s="38"/>
      <c r="M172" s="203"/>
      <c r="N172" s="204"/>
      <c r="O172" s="70"/>
      <c r="P172" s="70"/>
      <c r="Q172" s="70"/>
      <c r="R172" s="70"/>
      <c r="S172" s="70"/>
      <c r="T172" s="71"/>
      <c r="U172" s="33"/>
      <c r="V172" s="33"/>
      <c r="W172" s="33"/>
      <c r="X172" s="33"/>
      <c r="Y172" s="33"/>
      <c r="Z172" s="33"/>
      <c r="AA172" s="33"/>
      <c r="AB172" s="33"/>
      <c r="AC172" s="33"/>
      <c r="AD172" s="33"/>
      <c r="AE172" s="33"/>
      <c r="AT172" s="16" t="s">
        <v>135</v>
      </c>
      <c r="AU172" s="16" t="s">
        <v>86</v>
      </c>
    </row>
    <row r="173" spans="1:65" s="2" customFormat="1" ht="67.2">
      <c r="A173" s="33"/>
      <c r="B173" s="34"/>
      <c r="C173" s="35"/>
      <c r="D173" s="200" t="s">
        <v>136</v>
      </c>
      <c r="E173" s="35"/>
      <c r="F173" s="205" t="s">
        <v>296</v>
      </c>
      <c r="G173" s="35"/>
      <c r="H173" s="35"/>
      <c r="I173" s="202"/>
      <c r="J173" s="35"/>
      <c r="K173" s="35"/>
      <c r="L173" s="38"/>
      <c r="M173" s="203"/>
      <c r="N173" s="204"/>
      <c r="O173" s="70"/>
      <c r="P173" s="70"/>
      <c r="Q173" s="70"/>
      <c r="R173" s="70"/>
      <c r="S173" s="70"/>
      <c r="T173" s="71"/>
      <c r="U173" s="33"/>
      <c r="V173" s="33"/>
      <c r="W173" s="33"/>
      <c r="X173" s="33"/>
      <c r="Y173" s="33"/>
      <c r="Z173" s="33"/>
      <c r="AA173" s="33"/>
      <c r="AB173" s="33"/>
      <c r="AC173" s="33"/>
      <c r="AD173" s="33"/>
      <c r="AE173" s="33"/>
      <c r="AT173" s="16" t="s">
        <v>136</v>
      </c>
      <c r="AU173" s="16" t="s">
        <v>86</v>
      </c>
    </row>
    <row r="174" spans="1:65" s="2" customFormat="1" ht="14.4" customHeight="1">
      <c r="A174" s="33"/>
      <c r="B174" s="34"/>
      <c r="C174" s="186" t="s">
        <v>8</v>
      </c>
      <c r="D174" s="186" t="s">
        <v>129</v>
      </c>
      <c r="E174" s="187" t="s">
        <v>297</v>
      </c>
      <c r="F174" s="188" t="s">
        <v>298</v>
      </c>
      <c r="G174" s="189" t="s">
        <v>132</v>
      </c>
      <c r="H174" s="190">
        <v>4</v>
      </c>
      <c r="I174" s="191"/>
      <c r="J174" s="192">
        <f>ROUND(I174*H174,2)</f>
        <v>0</v>
      </c>
      <c r="K174" s="193"/>
      <c r="L174" s="38"/>
      <c r="M174" s="194" t="s">
        <v>1</v>
      </c>
      <c r="N174" s="195" t="s">
        <v>42</v>
      </c>
      <c r="O174" s="70"/>
      <c r="P174" s="196">
        <f>O174*H174</f>
        <v>0</v>
      </c>
      <c r="Q174" s="196">
        <v>0</v>
      </c>
      <c r="R174" s="196">
        <f>Q174*H174</f>
        <v>0</v>
      </c>
      <c r="S174" s="196">
        <v>0</v>
      </c>
      <c r="T174" s="197">
        <f>S174*H174</f>
        <v>0</v>
      </c>
      <c r="U174" s="33"/>
      <c r="V174" s="33"/>
      <c r="W174" s="33"/>
      <c r="X174" s="33"/>
      <c r="Y174" s="33"/>
      <c r="Z174" s="33"/>
      <c r="AA174" s="33"/>
      <c r="AB174" s="33"/>
      <c r="AC174" s="33"/>
      <c r="AD174" s="33"/>
      <c r="AE174" s="33"/>
      <c r="AR174" s="198" t="s">
        <v>293</v>
      </c>
      <c r="AT174" s="198" t="s">
        <v>129</v>
      </c>
      <c r="AU174" s="198" t="s">
        <v>86</v>
      </c>
      <c r="AY174" s="16" t="s">
        <v>126</v>
      </c>
      <c r="BE174" s="199">
        <f>IF(N174="základní",J174,0)</f>
        <v>0</v>
      </c>
      <c r="BF174" s="199">
        <f>IF(N174="snížená",J174,0)</f>
        <v>0</v>
      </c>
      <c r="BG174" s="199">
        <f>IF(N174="zákl. přenesená",J174,0)</f>
        <v>0</v>
      </c>
      <c r="BH174" s="199">
        <f>IF(N174="sníž. přenesená",J174,0)</f>
        <v>0</v>
      </c>
      <c r="BI174" s="199">
        <f>IF(N174="nulová",J174,0)</f>
        <v>0</v>
      </c>
      <c r="BJ174" s="16" t="s">
        <v>84</v>
      </c>
      <c r="BK174" s="199">
        <f>ROUND(I174*H174,2)</f>
        <v>0</v>
      </c>
      <c r="BL174" s="16" t="s">
        <v>293</v>
      </c>
      <c r="BM174" s="198" t="s">
        <v>299</v>
      </c>
    </row>
    <row r="175" spans="1:65" s="2" customFormat="1" ht="19.2">
      <c r="A175" s="33"/>
      <c r="B175" s="34"/>
      <c r="C175" s="35"/>
      <c r="D175" s="200" t="s">
        <v>135</v>
      </c>
      <c r="E175" s="35"/>
      <c r="F175" s="201" t="s">
        <v>300</v>
      </c>
      <c r="G175" s="35"/>
      <c r="H175" s="35"/>
      <c r="I175" s="202"/>
      <c r="J175" s="35"/>
      <c r="K175" s="35"/>
      <c r="L175" s="38"/>
      <c r="M175" s="203"/>
      <c r="N175" s="204"/>
      <c r="O175" s="70"/>
      <c r="P175" s="70"/>
      <c r="Q175" s="70"/>
      <c r="R175" s="70"/>
      <c r="S175" s="70"/>
      <c r="T175" s="71"/>
      <c r="U175" s="33"/>
      <c r="V175" s="33"/>
      <c r="W175" s="33"/>
      <c r="X175" s="33"/>
      <c r="Y175" s="33"/>
      <c r="Z175" s="33"/>
      <c r="AA175" s="33"/>
      <c r="AB175" s="33"/>
      <c r="AC175" s="33"/>
      <c r="AD175" s="33"/>
      <c r="AE175" s="33"/>
      <c r="AT175" s="16" t="s">
        <v>135</v>
      </c>
      <c r="AU175" s="16" t="s">
        <v>86</v>
      </c>
    </row>
    <row r="176" spans="1:65" s="2" customFormat="1" ht="38.4">
      <c r="A176" s="33"/>
      <c r="B176" s="34"/>
      <c r="C176" s="35"/>
      <c r="D176" s="200" t="s">
        <v>136</v>
      </c>
      <c r="E176" s="35"/>
      <c r="F176" s="205" t="s">
        <v>301</v>
      </c>
      <c r="G176" s="35"/>
      <c r="H176" s="35"/>
      <c r="I176" s="202"/>
      <c r="J176" s="35"/>
      <c r="K176" s="35"/>
      <c r="L176" s="38"/>
      <c r="M176" s="203"/>
      <c r="N176" s="204"/>
      <c r="O176" s="70"/>
      <c r="P176" s="70"/>
      <c r="Q176" s="70"/>
      <c r="R176" s="70"/>
      <c r="S176" s="70"/>
      <c r="T176" s="71"/>
      <c r="U176" s="33"/>
      <c r="V176" s="33"/>
      <c r="W176" s="33"/>
      <c r="X176" s="33"/>
      <c r="Y176" s="33"/>
      <c r="Z176" s="33"/>
      <c r="AA176" s="33"/>
      <c r="AB176" s="33"/>
      <c r="AC176" s="33"/>
      <c r="AD176" s="33"/>
      <c r="AE176" s="33"/>
      <c r="AT176" s="16" t="s">
        <v>136</v>
      </c>
      <c r="AU176" s="16" t="s">
        <v>86</v>
      </c>
    </row>
    <row r="177" spans="1:65" s="2" customFormat="1" ht="14.4" customHeight="1">
      <c r="A177" s="33"/>
      <c r="B177" s="34"/>
      <c r="C177" s="186" t="s">
        <v>293</v>
      </c>
      <c r="D177" s="186" t="s">
        <v>129</v>
      </c>
      <c r="E177" s="187" t="s">
        <v>302</v>
      </c>
      <c r="F177" s="188" t="s">
        <v>303</v>
      </c>
      <c r="G177" s="189" t="s">
        <v>132</v>
      </c>
      <c r="H177" s="190">
        <v>1</v>
      </c>
      <c r="I177" s="191"/>
      <c r="J177" s="192">
        <f>ROUND(I177*H177,2)</f>
        <v>0</v>
      </c>
      <c r="K177" s="193"/>
      <c r="L177" s="38"/>
      <c r="M177" s="194" t="s">
        <v>1</v>
      </c>
      <c r="N177" s="195" t="s">
        <v>42</v>
      </c>
      <c r="O177" s="70"/>
      <c r="P177" s="196">
        <f>O177*H177</f>
        <v>0</v>
      </c>
      <c r="Q177" s="196">
        <v>0</v>
      </c>
      <c r="R177" s="196">
        <f>Q177*H177</f>
        <v>0</v>
      </c>
      <c r="S177" s="196">
        <v>0</v>
      </c>
      <c r="T177" s="197">
        <f>S177*H177</f>
        <v>0</v>
      </c>
      <c r="U177" s="33"/>
      <c r="V177" s="33"/>
      <c r="W177" s="33"/>
      <c r="X177" s="33"/>
      <c r="Y177" s="33"/>
      <c r="Z177" s="33"/>
      <c r="AA177" s="33"/>
      <c r="AB177" s="33"/>
      <c r="AC177" s="33"/>
      <c r="AD177" s="33"/>
      <c r="AE177" s="33"/>
      <c r="AR177" s="198" t="s">
        <v>293</v>
      </c>
      <c r="AT177" s="198" t="s">
        <v>129</v>
      </c>
      <c r="AU177" s="198" t="s">
        <v>86</v>
      </c>
      <c r="AY177" s="16" t="s">
        <v>126</v>
      </c>
      <c r="BE177" s="199">
        <f>IF(N177="základní",J177,0)</f>
        <v>0</v>
      </c>
      <c r="BF177" s="199">
        <f>IF(N177="snížená",J177,0)</f>
        <v>0</v>
      </c>
      <c r="BG177" s="199">
        <f>IF(N177="zákl. přenesená",J177,0)</f>
        <v>0</v>
      </c>
      <c r="BH177" s="199">
        <f>IF(N177="sníž. přenesená",J177,0)</f>
        <v>0</v>
      </c>
      <c r="BI177" s="199">
        <f>IF(N177="nulová",J177,0)</f>
        <v>0</v>
      </c>
      <c r="BJ177" s="16" t="s">
        <v>84</v>
      </c>
      <c r="BK177" s="199">
        <f>ROUND(I177*H177,2)</f>
        <v>0</v>
      </c>
      <c r="BL177" s="16" t="s">
        <v>293</v>
      </c>
      <c r="BM177" s="198" t="s">
        <v>304</v>
      </c>
    </row>
    <row r="178" spans="1:65" s="2" customFormat="1" ht="19.2">
      <c r="A178" s="33"/>
      <c r="B178" s="34"/>
      <c r="C178" s="35"/>
      <c r="D178" s="200" t="s">
        <v>135</v>
      </c>
      <c r="E178" s="35"/>
      <c r="F178" s="201" t="s">
        <v>305</v>
      </c>
      <c r="G178" s="35"/>
      <c r="H178" s="35"/>
      <c r="I178" s="202"/>
      <c r="J178" s="35"/>
      <c r="K178" s="35"/>
      <c r="L178" s="38"/>
      <c r="M178" s="203"/>
      <c r="N178" s="204"/>
      <c r="O178" s="70"/>
      <c r="P178" s="70"/>
      <c r="Q178" s="70"/>
      <c r="R178" s="70"/>
      <c r="S178" s="70"/>
      <c r="T178" s="71"/>
      <c r="U178" s="33"/>
      <c r="V178" s="33"/>
      <c r="W178" s="33"/>
      <c r="X178" s="33"/>
      <c r="Y178" s="33"/>
      <c r="Z178" s="33"/>
      <c r="AA178" s="33"/>
      <c r="AB178" s="33"/>
      <c r="AC178" s="33"/>
      <c r="AD178" s="33"/>
      <c r="AE178" s="33"/>
      <c r="AT178" s="16" t="s">
        <v>135</v>
      </c>
      <c r="AU178" s="16" t="s">
        <v>86</v>
      </c>
    </row>
    <row r="179" spans="1:65" s="2" customFormat="1" ht="48">
      <c r="A179" s="33"/>
      <c r="B179" s="34"/>
      <c r="C179" s="35"/>
      <c r="D179" s="200" t="s">
        <v>136</v>
      </c>
      <c r="E179" s="35"/>
      <c r="F179" s="205" t="s">
        <v>306</v>
      </c>
      <c r="G179" s="35"/>
      <c r="H179" s="35"/>
      <c r="I179" s="202"/>
      <c r="J179" s="35"/>
      <c r="K179" s="35"/>
      <c r="L179" s="38"/>
      <c r="M179" s="203"/>
      <c r="N179" s="204"/>
      <c r="O179" s="70"/>
      <c r="P179" s="70"/>
      <c r="Q179" s="70"/>
      <c r="R179" s="70"/>
      <c r="S179" s="70"/>
      <c r="T179" s="71"/>
      <c r="U179" s="33"/>
      <c r="V179" s="33"/>
      <c r="W179" s="33"/>
      <c r="X179" s="33"/>
      <c r="Y179" s="33"/>
      <c r="Z179" s="33"/>
      <c r="AA179" s="33"/>
      <c r="AB179" s="33"/>
      <c r="AC179" s="33"/>
      <c r="AD179" s="33"/>
      <c r="AE179" s="33"/>
      <c r="AT179" s="16" t="s">
        <v>136</v>
      </c>
      <c r="AU179" s="16" t="s">
        <v>86</v>
      </c>
    </row>
    <row r="180" spans="1:65" s="2" customFormat="1" ht="14.4" customHeight="1">
      <c r="A180" s="33"/>
      <c r="B180" s="34"/>
      <c r="C180" s="186" t="s">
        <v>307</v>
      </c>
      <c r="D180" s="186" t="s">
        <v>129</v>
      </c>
      <c r="E180" s="187" t="s">
        <v>308</v>
      </c>
      <c r="F180" s="188" t="s">
        <v>309</v>
      </c>
      <c r="G180" s="189" t="s">
        <v>132</v>
      </c>
      <c r="H180" s="190">
        <v>1</v>
      </c>
      <c r="I180" s="191"/>
      <c r="J180" s="192">
        <f>ROUND(I180*H180,2)</f>
        <v>0</v>
      </c>
      <c r="K180" s="193"/>
      <c r="L180" s="38"/>
      <c r="M180" s="194" t="s">
        <v>1</v>
      </c>
      <c r="N180" s="195" t="s">
        <v>42</v>
      </c>
      <c r="O180" s="70"/>
      <c r="P180" s="196">
        <f>O180*H180</f>
        <v>0</v>
      </c>
      <c r="Q180" s="196">
        <v>0</v>
      </c>
      <c r="R180" s="196">
        <f>Q180*H180</f>
        <v>0</v>
      </c>
      <c r="S180" s="196">
        <v>0</v>
      </c>
      <c r="T180" s="197">
        <f>S180*H180</f>
        <v>0</v>
      </c>
      <c r="U180" s="33"/>
      <c r="V180" s="33"/>
      <c r="W180" s="33"/>
      <c r="X180" s="33"/>
      <c r="Y180" s="33"/>
      <c r="Z180" s="33"/>
      <c r="AA180" s="33"/>
      <c r="AB180" s="33"/>
      <c r="AC180" s="33"/>
      <c r="AD180" s="33"/>
      <c r="AE180" s="33"/>
      <c r="AR180" s="198" t="s">
        <v>293</v>
      </c>
      <c r="AT180" s="198" t="s">
        <v>129</v>
      </c>
      <c r="AU180" s="198" t="s">
        <v>86</v>
      </c>
      <c r="AY180" s="16" t="s">
        <v>126</v>
      </c>
      <c r="BE180" s="199">
        <f>IF(N180="základní",J180,0)</f>
        <v>0</v>
      </c>
      <c r="BF180" s="199">
        <f>IF(N180="snížená",J180,0)</f>
        <v>0</v>
      </c>
      <c r="BG180" s="199">
        <f>IF(N180="zákl. přenesená",J180,0)</f>
        <v>0</v>
      </c>
      <c r="BH180" s="199">
        <f>IF(N180="sníž. přenesená",J180,0)</f>
        <v>0</v>
      </c>
      <c r="BI180" s="199">
        <f>IF(N180="nulová",J180,0)</f>
        <v>0</v>
      </c>
      <c r="BJ180" s="16" t="s">
        <v>84</v>
      </c>
      <c r="BK180" s="199">
        <f>ROUND(I180*H180,2)</f>
        <v>0</v>
      </c>
      <c r="BL180" s="16" t="s">
        <v>293</v>
      </c>
      <c r="BM180" s="198" t="s">
        <v>310</v>
      </c>
    </row>
    <row r="181" spans="1:65" s="2" customFormat="1" ht="19.2">
      <c r="A181" s="33"/>
      <c r="B181" s="34"/>
      <c r="C181" s="35"/>
      <c r="D181" s="200" t="s">
        <v>135</v>
      </c>
      <c r="E181" s="35"/>
      <c r="F181" s="201" t="s">
        <v>311</v>
      </c>
      <c r="G181" s="35"/>
      <c r="H181" s="35"/>
      <c r="I181" s="202"/>
      <c r="J181" s="35"/>
      <c r="K181" s="35"/>
      <c r="L181" s="38"/>
      <c r="M181" s="203"/>
      <c r="N181" s="204"/>
      <c r="O181" s="70"/>
      <c r="P181" s="70"/>
      <c r="Q181" s="70"/>
      <c r="R181" s="70"/>
      <c r="S181" s="70"/>
      <c r="T181" s="71"/>
      <c r="U181" s="33"/>
      <c r="V181" s="33"/>
      <c r="W181" s="33"/>
      <c r="X181" s="33"/>
      <c r="Y181" s="33"/>
      <c r="Z181" s="33"/>
      <c r="AA181" s="33"/>
      <c r="AB181" s="33"/>
      <c r="AC181" s="33"/>
      <c r="AD181" s="33"/>
      <c r="AE181" s="33"/>
      <c r="AT181" s="16" t="s">
        <v>135</v>
      </c>
      <c r="AU181" s="16" t="s">
        <v>86</v>
      </c>
    </row>
    <row r="182" spans="1:65" s="2" customFormat="1" ht="48">
      <c r="A182" s="33"/>
      <c r="B182" s="34"/>
      <c r="C182" s="35"/>
      <c r="D182" s="200" t="s">
        <v>136</v>
      </c>
      <c r="E182" s="35"/>
      <c r="F182" s="205" t="s">
        <v>312</v>
      </c>
      <c r="G182" s="35"/>
      <c r="H182" s="35"/>
      <c r="I182" s="202"/>
      <c r="J182" s="35"/>
      <c r="K182" s="35"/>
      <c r="L182" s="38"/>
      <c r="M182" s="203"/>
      <c r="N182" s="204"/>
      <c r="O182" s="70"/>
      <c r="P182" s="70"/>
      <c r="Q182" s="70"/>
      <c r="R182" s="70"/>
      <c r="S182" s="70"/>
      <c r="T182" s="71"/>
      <c r="U182" s="33"/>
      <c r="V182" s="33"/>
      <c r="W182" s="33"/>
      <c r="X182" s="33"/>
      <c r="Y182" s="33"/>
      <c r="Z182" s="33"/>
      <c r="AA182" s="33"/>
      <c r="AB182" s="33"/>
      <c r="AC182" s="33"/>
      <c r="AD182" s="33"/>
      <c r="AE182" s="33"/>
      <c r="AT182" s="16" t="s">
        <v>136</v>
      </c>
      <c r="AU182" s="16" t="s">
        <v>86</v>
      </c>
    </row>
    <row r="183" spans="1:65" s="12" customFormat="1" ht="22.8" customHeight="1">
      <c r="B183" s="170"/>
      <c r="C183" s="171"/>
      <c r="D183" s="172" t="s">
        <v>76</v>
      </c>
      <c r="E183" s="184" t="s">
        <v>313</v>
      </c>
      <c r="F183" s="184" t="s">
        <v>314</v>
      </c>
      <c r="G183" s="171"/>
      <c r="H183" s="171"/>
      <c r="I183" s="174"/>
      <c r="J183" s="185">
        <f>BK183</f>
        <v>0</v>
      </c>
      <c r="K183" s="171"/>
      <c r="L183" s="176"/>
      <c r="M183" s="177"/>
      <c r="N183" s="178"/>
      <c r="O183" s="178"/>
      <c r="P183" s="179">
        <f>SUM(P184:P188)</f>
        <v>0</v>
      </c>
      <c r="Q183" s="178"/>
      <c r="R183" s="179">
        <f>SUM(R184:R188)</f>
        <v>0</v>
      </c>
      <c r="S183" s="178"/>
      <c r="T183" s="180">
        <f>SUM(T184:T188)</f>
        <v>0</v>
      </c>
      <c r="AR183" s="181" t="s">
        <v>149</v>
      </c>
      <c r="AT183" s="182" t="s">
        <v>76</v>
      </c>
      <c r="AU183" s="182" t="s">
        <v>84</v>
      </c>
      <c r="AY183" s="181" t="s">
        <v>126</v>
      </c>
      <c r="BK183" s="183">
        <f>SUM(BK184:BK188)</f>
        <v>0</v>
      </c>
    </row>
    <row r="184" spans="1:65" s="2" customFormat="1" ht="14.4" customHeight="1">
      <c r="A184" s="33"/>
      <c r="B184" s="34"/>
      <c r="C184" s="186" t="s">
        <v>315</v>
      </c>
      <c r="D184" s="186" t="s">
        <v>129</v>
      </c>
      <c r="E184" s="187" t="s">
        <v>316</v>
      </c>
      <c r="F184" s="188" t="s">
        <v>317</v>
      </c>
      <c r="G184" s="189" t="s">
        <v>132</v>
      </c>
      <c r="H184" s="190">
        <v>7</v>
      </c>
      <c r="I184" s="191"/>
      <c r="J184" s="192">
        <f>ROUND(I184*H184,2)</f>
        <v>0</v>
      </c>
      <c r="K184" s="193"/>
      <c r="L184" s="38"/>
      <c r="M184" s="194" t="s">
        <v>1</v>
      </c>
      <c r="N184" s="195" t="s">
        <v>42</v>
      </c>
      <c r="O184" s="70"/>
      <c r="P184" s="196">
        <f>O184*H184</f>
        <v>0</v>
      </c>
      <c r="Q184" s="196">
        <v>0</v>
      </c>
      <c r="R184" s="196">
        <f>Q184*H184</f>
        <v>0</v>
      </c>
      <c r="S184" s="196">
        <v>0</v>
      </c>
      <c r="T184" s="197">
        <f>S184*H184</f>
        <v>0</v>
      </c>
      <c r="U184" s="33"/>
      <c r="V184" s="33"/>
      <c r="W184" s="33"/>
      <c r="X184" s="33"/>
      <c r="Y184" s="33"/>
      <c r="Z184" s="33"/>
      <c r="AA184" s="33"/>
      <c r="AB184" s="33"/>
      <c r="AC184" s="33"/>
      <c r="AD184" s="33"/>
      <c r="AE184" s="33"/>
      <c r="AR184" s="198" t="s">
        <v>84</v>
      </c>
      <c r="AT184" s="198" t="s">
        <v>129</v>
      </c>
      <c r="AU184" s="198" t="s">
        <v>86</v>
      </c>
      <c r="AY184" s="16" t="s">
        <v>126</v>
      </c>
      <c r="BE184" s="199">
        <f>IF(N184="základní",J184,0)</f>
        <v>0</v>
      </c>
      <c r="BF184" s="199">
        <f>IF(N184="snížená",J184,0)</f>
        <v>0</v>
      </c>
      <c r="BG184" s="199">
        <f>IF(N184="zákl. přenesená",J184,0)</f>
        <v>0</v>
      </c>
      <c r="BH184" s="199">
        <f>IF(N184="sníž. přenesená",J184,0)</f>
        <v>0</v>
      </c>
      <c r="BI184" s="199">
        <f>IF(N184="nulová",J184,0)</f>
        <v>0</v>
      </c>
      <c r="BJ184" s="16" t="s">
        <v>84</v>
      </c>
      <c r="BK184" s="199">
        <f>ROUND(I184*H184,2)</f>
        <v>0</v>
      </c>
      <c r="BL184" s="16" t="s">
        <v>84</v>
      </c>
      <c r="BM184" s="198" t="s">
        <v>318</v>
      </c>
    </row>
    <row r="185" spans="1:65" s="2" customFormat="1" ht="10.199999999999999">
      <c r="A185" s="33"/>
      <c r="B185" s="34"/>
      <c r="C185" s="35"/>
      <c r="D185" s="200" t="s">
        <v>135</v>
      </c>
      <c r="E185" s="35"/>
      <c r="F185" s="201" t="s">
        <v>319</v>
      </c>
      <c r="G185" s="35"/>
      <c r="H185" s="35"/>
      <c r="I185" s="202"/>
      <c r="J185" s="35"/>
      <c r="K185" s="35"/>
      <c r="L185" s="38"/>
      <c r="M185" s="203"/>
      <c r="N185" s="204"/>
      <c r="O185" s="70"/>
      <c r="P185" s="70"/>
      <c r="Q185" s="70"/>
      <c r="R185" s="70"/>
      <c r="S185" s="70"/>
      <c r="T185" s="71"/>
      <c r="U185" s="33"/>
      <c r="V185" s="33"/>
      <c r="W185" s="33"/>
      <c r="X185" s="33"/>
      <c r="Y185" s="33"/>
      <c r="Z185" s="33"/>
      <c r="AA185" s="33"/>
      <c r="AB185" s="33"/>
      <c r="AC185" s="33"/>
      <c r="AD185" s="33"/>
      <c r="AE185" s="33"/>
      <c r="AT185" s="16" t="s">
        <v>135</v>
      </c>
      <c r="AU185" s="16" t="s">
        <v>86</v>
      </c>
    </row>
    <row r="186" spans="1:65" s="2" customFormat="1" ht="14.4" customHeight="1">
      <c r="A186" s="33"/>
      <c r="B186" s="34"/>
      <c r="C186" s="186" t="s">
        <v>320</v>
      </c>
      <c r="D186" s="186" t="s">
        <v>129</v>
      </c>
      <c r="E186" s="187" t="s">
        <v>321</v>
      </c>
      <c r="F186" s="188" t="s">
        <v>322</v>
      </c>
      <c r="G186" s="189" t="s">
        <v>132</v>
      </c>
      <c r="H186" s="190">
        <v>2</v>
      </c>
      <c r="I186" s="191"/>
      <c r="J186" s="192">
        <f>ROUND(I186*H186,2)</f>
        <v>0</v>
      </c>
      <c r="K186" s="193"/>
      <c r="L186" s="38"/>
      <c r="M186" s="194" t="s">
        <v>1</v>
      </c>
      <c r="N186" s="195" t="s">
        <v>42</v>
      </c>
      <c r="O186" s="70"/>
      <c r="P186" s="196">
        <f>O186*H186</f>
        <v>0</v>
      </c>
      <c r="Q186" s="196">
        <v>0</v>
      </c>
      <c r="R186" s="196">
        <f>Q186*H186</f>
        <v>0</v>
      </c>
      <c r="S186" s="196">
        <v>0</v>
      </c>
      <c r="T186" s="197">
        <f>S186*H186</f>
        <v>0</v>
      </c>
      <c r="U186" s="33"/>
      <c r="V186" s="33"/>
      <c r="W186" s="33"/>
      <c r="X186" s="33"/>
      <c r="Y186" s="33"/>
      <c r="Z186" s="33"/>
      <c r="AA186" s="33"/>
      <c r="AB186" s="33"/>
      <c r="AC186" s="33"/>
      <c r="AD186" s="33"/>
      <c r="AE186" s="33"/>
      <c r="AR186" s="198" t="s">
        <v>84</v>
      </c>
      <c r="AT186" s="198" t="s">
        <v>129</v>
      </c>
      <c r="AU186" s="198" t="s">
        <v>86</v>
      </c>
      <c r="AY186" s="16" t="s">
        <v>126</v>
      </c>
      <c r="BE186" s="199">
        <f>IF(N186="základní",J186,0)</f>
        <v>0</v>
      </c>
      <c r="BF186" s="199">
        <f>IF(N186="snížená",J186,0)</f>
        <v>0</v>
      </c>
      <c r="BG186" s="199">
        <f>IF(N186="zákl. přenesená",J186,0)</f>
        <v>0</v>
      </c>
      <c r="BH186" s="199">
        <f>IF(N186="sníž. přenesená",J186,0)</f>
        <v>0</v>
      </c>
      <c r="BI186" s="199">
        <f>IF(N186="nulová",J186,0)</f>
        <v>0</v>
      </c>
      <c r="BJ186" s="16" t="s">
        <v>84</v>
      </c>
      <c r="BK186" s="199">
        <f>ROUND(I186*H186,2)</f>
        <v>0</v>
      </c>
      <c r="BL186" s="16" t="s">
        <v>84</v>
      </c>
      <c r="BM186" s="198" t="s">
        <v>323</v>
      </c>
    </row>
    <row r="187" spans="1:65" s="2" customFormat="1" ht="19.2">
      <c r="A187" s="33"/>
      <c r="B187" s="34"/>
      <c r="C187" s="35"/>
      <c r="D187" s="200" t="s">
        <v>135</v>
      </c>
      <c r="E187" s="35"/>
      <c r="F187" s="201" t="s">
        <v>324</v>
      </c>
      <c r="G187" s="35"/>
      <c r="H187" s="35"/>
      <c r="I187" s="202"/>
      <c r="J187" s="35"/>
      <c r="K187" s="35"/>
      <c r="L187" s="38"/>
      <c r="M187" s="203"/>
      <c r="N187" s="204"/>
      <c r="O187" s="70"/>
      <c r="P187" s="70"/>
      <c r="Q187" s="70"/>
      <c r="R187" s="70"/>
      <c r="S187" s="70"/>
      <c r="T187" s="71"/>
      <c r="U187" s="33"/>
      <c r="V187" s="33"/>
      <c r="W187" s="33"/>
      <c r="X187" s="33"/>
      <c r="Y187" s="33"/>
      <c r="Z187" s="33"/>
      <c r="AA187" s="33"/>
      <c r="AB187" s="33"/>
      <c r="AC187" s="33"/>
      <c r="AD187" s="33"/>
      <c r="AE187" s="33"/>
      <c r="AT187" s="16" t="s">
        <v>135</v>
      </c>
      <c r="AU187" s="16" t="s">
        <v>86</v>
      </c>
    </row>
    <row r="188" spans="1:65" s="2" customFormat="1" ht="19.2">
      <c r="A188" s="33"/>
      <c r="B188" s="34"/>
      <c r="C188" s="35"/>
      <c r="D188" s="200" t="s">
        <v>136</v>
      </c>
      <c r="E188" s="35"/>
      <c r="F188" s="205" t="s">
        <v>325</v>
      </c>
      <c r="G188" s="35"/>
      <c r="H188" s="35"/>
      <c r="I188" s="202"/>
      <c r="J188" s="35"/>
      <c r="K188" s="35"/>
      <c r="L188" s="38"/>
      <c r="M188" s="206"/>
      <c r="N188" s="207"/>
      <c r="O188" s="208"/>
      <c r="P188" s="208"/>
      <c r="Q188" s="208"/>
      <c r="R188" s="208"/>
      <c r="S188" s="208"/>
      <c r="T188" s="209"/>
      <c r="U188" s="33"/>
      <c r="V188" s="33"/>
      <c r="W188" s="33"/>
      <c r="X188" s="33"/>
      <c r="Y188" s="33"/>
      <c r="Z188" s="33"/>
      <c r="AA188" s="33"/>
      <c r="AB188" s="33"/>
      <c r="AC188" s="33"/>
      <c r="AD188" s="33"/>
      <c r="AE188" s="33"/>
      <c r="AT188" s="16" t="s">
        <v>136</v>
      </c>
      <c r="AU188" s="16" t="s">
        <v>86</v>
      </c>
    </row>
    <row r="189" spans="1:65" s="2" customFormat="1" ht="6.9" customHeight="1">
      <c r="A189" s="33"/>
      <c r="B189" s="53"/>
      <c r="C189" s="54"/>
      <c r="D189" s="54"/>
      <c r="E189" s="54"/>
      <c r="F189" s="54"/>
      <c r="G189" s="54"/>
      <c r="H189" s="54"/>
      <c r="I189" s="54"/>
      <c r="J189" s="54"/>
      <c r="K189" s="54"/>
      <c r="L189" s="38"/>
      <c r="M189" s="33"/>
      <c r="O189" s="33"/>
      <c r="P189" s="33"/>
      <c r="Q189" s="33"/>
      <c r="R189" s="33"/>
      <c r="S189" s="33"/>
      <c r="T189" s="33"/>
      <c r="U189" s="33"/>
      <c r="V189" s="33"/>
      <c r="W189" s="33"/>
      <c r="X189" s="33"/>
      <c r="Y189" s="33"/>
      <c r="Z189" s="33"/>
      <c r="AA189" s="33"/>
      <c r="AB189" s="33"/>
      <c r="AC189" s="33"/>
      <c r="AD189" s="33"/>
      <c r="AE189" s="33"/>
    </row>
  </sheetData>
  <sheetProtection algorithmName="SHA-512" hashValue="40YjY7ruZyRKZ6sRUCZ5rRvlZlggdrzhTrHZU4IXz6RR3V8YmqWabC0WfaAYOpvc6qrx0Y0HgDrxV4bbGVnYrA==" saltValue="CqYOW/Q51GZBiEIZEuiIrOJ1YQhElMXYvn9OLUVeULVEE8mRLf5EkM9RBsWKNQmgsvBcicKQ7+pWFZZ2gozD6w==" spinCount="100000" sheet="1" objects="1" scenarios="1" formatColumns="0" formatRows="0" autoFilter="0"/>
  <autoFilter ref="C123:K188" xr:uid="{00000000-0009-0000-0000-000002000000}"/>
  <mergeCells count="9">
    <mergeCell ref="E87:H87"/>
    <mergeCell ref="E114:H114"/>
    <mergeCell ref="E116:H116"/>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85"/>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0" width="20.140625" style="1" customWidth="1"/>
    <col min="11" max="11" width="20.140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6" t="s">
        <v>93</v>
      </c>
    </row>
    <row r="3" spans="1:46" s="1" customFormat="1" ht="6.9" hidden="1" customHeight="1">
      <c r="B3" s="107"/>
      <c r="C3" s="108"/>
      <c r="D3" s="108"/>
      <c r="E3" s="108"/>
      <c r="F3" s="108"/>
      <c r="G3" s="108"/>
      <c r="H3" s="108"/>
      <c r="I3" s="108"/>
      <c r="J3" s="108"/>
      <c r="K3" s="108"/>
      <c r="L3" s="19"/>
      <c r="AT3" s="16" t="s">
        <v>86</v>
      </c>
    </row>
    <row r="4" spans="1:46" s="1" customFormat="1" ht="24.9" hidden="1" customHeight="1">
      <c r="B4" s="19"/>
      <c r="D4" s="109" t="s">
        <v>97</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16.5" hidden="1" customHeight="1">
      <c r="B7" s="19"/>
      <c r="E7" s="287" t="str">
        <f>'Rekapitulace stavby'!K6</f>
        <v>VD Modřany - oprava technologie levého jezového pole</v>
      </c>
      <c r="F7" s="288"/>
      <c r="G7" s="288"/>
      <c r="H7" s="288"/>
      <c r="L7" s="19"/>
    </row>
    <row r="8" spans="1:46" s="2" customFormat="1" ht="12" hidden="1"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9" t="s">
        <v>326</v>
      </c>
      <c r="F9" s="290"/>
      <c r="G9" s="290"/>
      <c r="H9" s="290"/>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22. 1. 2021</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91" t="str">
        <f>'Rekapitulace stavby'!E14</f>
        <v>Vyplň údaj</v>
      </c>
      <c r="F18" s="292"/>
      <c r="G18" s="292"/>
      <c r="H18" s="292"/>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3" t="s">
        <v>1</v>
      </c>
      <c r="F27" s="293"/>
      <c r="G27" s="293"/>
      <c r="H27" s="293"/>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ROUND(J122,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41</v>
      </c>
      <c r="E33" s="111" t="s">
        <v>42</v>
      </c>
      <c r="F33" s="122">
        <f>ROUND((SUM(BE122:BE184)),  2)</f>
        <v>0</v>
      </c>
      <c r="G33" s="33"/>
      <c r="H33" s="33"/>
      <c r="I33" s="123">
        <v>0.21</v>
      </c>
      <c r="J33" s="122">
        <f>ROUND(((SUM(BE122:BE184))*I33),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43</v>
      </c>
      <c r="F34" s="122">
        <f>ROUND((SUM(BF122:BF184)),  2)</f>
        <v>0</v>
      </c>
      <c r="G34" s="33"/>
      <c r="H34" s="33"/>
      <c r="I34" s="123">
        <v>0.15</v>
      </c>
      <c r="J34" s="122">
        <f>ROUND(((SUM(BF122:BF184))*I34),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ROUND((SUM(BG122:BG184)),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ROUND((SUM(BH122:BH184)),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ROUND((SUM(BI122:BI184)),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50</v>
      </c>
      <c r="E50" s="132"/>
      <c r="F50" s="132"/>
      <c r="G50" s="131" t="s">
        <v>51</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94" t="str">
        <f>E7</f>
        <v>VD Modřany - oprava technologie levého jezového pole</v>
      </c>
      <c r="F85" s="295"/>
      <c r="G85" s="295"/>
      <c r="H85" s="295"/>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6" t="str">
        <f>E9</f>
        <v>02 - Oprava povrchových ochran</v>
      </c>
      <c r="F87" s="296"/>
      <c r="G87" s="296"/>
      <c r="H87" s="296"/>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Modřany</v>
      </c>
      <c r="G89" s="35"/>
      <c r="H89" s="35"/>
      <c r="I89" s="28" t="s">
        <v>22</v>
      </c>
      <c r="J89" s="65" t="str">
        <f>IF(J12="","",J12)</f>
        <v>22. 1. 2021</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25.65" hidden="1" customHeight="1">
      <c r="A91" s="33"/>
      <c r="B91" s="34"/>
      <c r="C91" s="28" t="s">
        <v>24</v>
      </c>
      <c r="D91" s="35"/>
      <c r="E91" s="35"/>
      <c r="F91" s="26" t="str">
        <f>E15</f>
        <v>Povodí Vltavy, státní podnik</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25.65"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103</v>
      </c>
      <c r="D96" s="35"/>
      <c r="E96" s="35"/>
      <c r="F96" s="35"/>
      <c r="G96" s="35"/>
      <c r="H96" s="35"/>
      <c r="I96" s="35"/>
      <c r="J96" s="83">
        <f>J122</f>
        <v>0</v>
      </c>
      <c r="K96" s="35"/>
      <c r="L96" s="50"/>
      <c r="S96" s="33"/>
      <c r="T96" s="33"/>
      <c r="U96" s="33"/>
      <c r="V96" s="33"/>
      <c r="W96" s="33"/>
      <c r="X96" s="33"/>
      <c r="Y96" s="33"/>
      <c r="Z96" s="33"/>
      <c r="AA96" s="33"/>
      <c r="AB96" s="33"/>
      <c r="AC96" s="33"/>
      <c r="AD96" s="33"/>
      <c r="AE96" s="33"/>
      <c r="AU96" s="16" t="s">
        <v>104</v>
      </c>
    </row>
    <row r="97" spans="1:31" s="9" customFormat="1" ht="24.9" hidden="1" customHeight="1">
      <c r="B97" s="146"/>
      <c r="C97" s="147"/>
      <c r="D97" s="148" t="s">
        <v>327</v>
      </c>
      <c r="E97" s="149"/>
      <c r="F97" s="149"/>
      <c r="G97" s="149"/>
      <c r="H97" s="149"/>
      <c r="I97" s="149"/>
      <c r="J97" s="150">
        <f>J123</f>
        <v>0</v>
      </c>
      <c r="K97" s="147"/>
      <c r="L97" s="151"/>
    </row>
    <row r="98" spans="1:31" s="10" customFormat="1" ht="19.95" hidden="1" customHeight="1">
      <c r="B98" s="152"/>
      <c r="C98" s="153"/>
      <c r="D98" s="154" t="s">
        <v>328</v>
      </c>
      <c r="E98" s="155"/>
      <c r="F98" s="155"/>
      <c r="G98" s="155"/>
      <c r="H98" s="155"/>
      <c r="I98" s="155"/>
      <c r="J98" s="156">
        <f>J124</f>
        <v>0</v>
      </c>
      <c r="K98" s="153"/>
      <c r="L98" s="157"/>
    </row>
    <row r="99" spans="1:31" s="10" customFormat="1" ht="19.95" hidden="1" customHeight="1">
      <c r="B99" s="152"/>
      <c r="C99" s="153"/>
      <c r="D99" s="154" t="s">
        <v>329</v>
      </c>
      <c r="E99" s="155"/>
      <c r="F99" s="155"/>
      <c r="G99" s="155"/>
      <c r="H99" s="155"/>
      <c r="I99" s="155"/>
      <c r="J99" s="156">
        <f>J135</f>
        <v>0</v>
      </c>
      <c r="K99" s="153"/>
      <c r="L99" s="157"/>
    </row>
    <row r="100" spans="1:31" s="10" customFormat="1" ht="19.95" hidden="1" customHeight="1">
      <c r="B100" s="152"/>
      <c r="C100" s="153"/>
      <c r="D100" s="154" t="s">
        <v>330</v>
      </c>
      <c r="E100" s="155"/>
      <c r="F100" s="155"/>
      <c r="G100" s="155"/>
      <c r="H100" s="155"/>
      <c r="I100" s="155"/>
      <c r="J100" s="156">
        <f>J144</f>
        <v>0</v>
      </c>
      <c r="K100" s="153"/>
      <c r="L100" s="157"/>
    </row>
    <row r="101" spans="1:31" s="9" customFormat="1" ht="24.9" hidden="1" customHeight="1">
      <c r="B101" s="146"/>
      <c r="C101" s="147"/>
      <c r="D101" s="148" t="s">
        <v>331</v>
      </c>
      <c r="E101" s="149"/>
      <c r="F101" s="149"/>
      <c r="G101" s="149"/>
      <c r="H101" s="149"/>
      <c r="I101" s="149"/>
      <c r="J101" s="150">
        <f>J151</f>
        <v>0</v>
      </c>
      <c r="K101" s="147"/>
      <c r="L101" s="151"/>
    </row>
    <row r="102" spans="1:31" s="10" customFormat="1" ht="19.95" hidden="1" customHeight="1">
      <c r="B102" s="152"/>
      <c r="C102" s="153"/>
      <c r="D102" s="154" t="s">
        <v>332</v>
      </c>
      <c r="E102" s="155"/>
      <c r="F102" s="155"/>
      <c r="G102" s="155"/>
      <c r="H102" s="155"/>
      <c r="I102" s="155"/>
      <c r="J102" s="156">
        <f>J152</f>
        <v>0</v>
      </c>
      <c r="K102" s="153"/>
      <c r="L102" s="157"/>
    </row>
    <row r="103" spans="1:31" s="2" customFormat="1" ht="21.75" hidden="1" customHeight="1">
      <c r="A103" s="33"/>
      <c r="B103" s="34"/>
      <c r="C103" s="35"/>
      <c r="D103" s="35"/>
      <c r="E103" s="35"/>
      <c r="F103" s="35"/>
      <c r="G103" s="35"/>
      <c r="H103" s="35"/>
      <c r="I103" s="35"/>
      <c r="J103" s="35"/>
      <c r="K103" s="35"/>
      <c r="L103" s="50"/>
      <c r="S103" s="33"/>
      <c r="T103" s="33"/>
      <c r="U103" s="33"/>
      <c r="V103" s="33"/>
      <c r="W103" s="33"/>
      <c r="X103" s="33"/>
      <c r="Y103" s="33"/>
      <c r="Z103" s="33"/>
      <c r="AA103" s="33"/>
      <c r="AB103" s="33"/>
      <c r="AC103" s="33"/>
      <c r="AD103" s="33"/>
      <c r="AE103" s="33"/>
    </row>
    <row r="104" spans="1:31" s="2" customFormat="1" ht="6.9" hidden="1" customHeight="1">
      <c r="A104" s="33"/>
      <c r="B104" s="53"/>
      <c r="C104" s="54"/>
      <c r="D104" s="54"/>
      <c r="E104" s="54"/>
      <c r="F104" s="54"/>
      <c r="G104" s="54"/>
      <c r="H104" s="54"/>
      <c r="I104" s="54"/>
      <c r="J104" s="54"/>
      <c r="K104" s="54"/>
      <c r="L104" s="50"/>
      <c r="S104" s="33"/>
      <c r="T104" s="33"/>
      <c r="U104" s="33"/>
      <c r="V104" s="33"/>
      <c r="W104" s="33"/>
      <c r="X104" s="33"/>
      <c r="Y104" s="33"/>
      <c r="Z104" s="33"/>
      <c r="AA104" s="33"/>
      <c r="AB104" s="33"/>
      <c r="AC104" s="33"/>
      <c r="AD104" s="33"/>
      <c r="AE104" s="33"/>
    </row>
    <row r="105" spans="1:31" ht="10.199999999999999" hidden="1"/>
    <row r="106" spans="1:31" ht="10.199999999999999" hidden="1"/>
    <row r="107" spans="1:31" ht="10.199999999999999" hidden="1"/>
    <row r="108" spans="1:31" s="2" customFormat="1" ht="6.9" customHeight="1">
      <c r="A108" s="33"/>
      <c r="B108" s="55"/>
      <c r="C108" s="56"/>
      <c r="D108" s="56"/>
      <c r="E108" s="56"/>
      <c r="F108" s="56"/>
      <c r="G108" s="56"/>
      <c r="H108" s="56"/>
      <c r="I108" s="56"/>
      <c r="J108" s="56"/>
      <c r="K108" s="56"/>
      <c r="L108" s="50"/>
      <c r="S108" s="33"/>
      <c r="T108" s="33"/>
      <c r="U108" s="33"/>
      <c r="V108" s="33"/>
      <c r="W108" s="33"/>
      <c r="X108" s="33"/>
      <c r="Y108" s="33"/>
      <c r="Z108" s="33"/>
      <c r="AA108" s="33"/>
      <c r="AB108" s="33"/>
      <c r="AC108" s="33"/>
      <c r="AD108" s="33"/>
      <c r="AE108" s="33"/>
    </row>
    <row r="109" spans="1:31" s="2" customFormat="1" ht="24.9" customHeight="1">
      <c r="A109" s="33"/>
      <c r="B109" s="34"/>
      <c r="C109" s="22" t="s">
        <v>110</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16</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94" t="str">
        <f>E7</f>
        <v>VD Modřany - oprava technologie levého jezového pole</v>
      </c>
      <c r="F112" s="295"/>
      <c r="G112" s="295"/>
      <c r="H112" s="29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98</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46" t="str">
        <f>E9</f>
        <v>02 - Oprava povrchových ochran</v>
      </c>
      <c r="F114" s="296"/>
      <c r="G114" s="296"/>
      <c r="H114" s="296"/>
      <c r="I114" s="35"/>
      <c r="J114" s="35"/>
      <c r="K114" s="35"/>
      <c r="L114" s="50"/>
      <c r="S114" s="33"/>
      <c r="T114" s="33"/>
      <c r="U114" s="33"/>
      <c r="V114" s="33"/>
      <c r="W114" s="33"/>
      <c r="X114" s="33"/>
      <c r="Y114" s="33"/>
      <c r="Z114" s="33"/>
      <c r="AA114" s="33"/>
      <c r="AB114" s="33"/>
      <c r="AC114" s="33"/>
      <c r="AD114" s="33"/>
      <c r="AE114" s="33"/>
    </row>
    <row r="115" spans="1:65" s="2" customFormat="1" ht="6.9"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F12</f>
        <v>Modřany</v>
      </c>
      <c r="G116" s="35"/>
      <c r="H116" s="35"/>
      <c r="I116" s="28" t="s">
        <v>22</v>
      </c>
      <c r="J116" s="65" t="str">
        <f>IF(J12="","",J12)</f>
        <v>22. 1. 2021</v>
      </c>
      <c r="K116" s="35"/>
      <c r="L116" s="50"/>
      <c r="S116" s="33"/>
      <c r="T116" s="33"/>
      <c r="U116" s="33"/>
      <c r="V116" s="33"/>
      <c r="W116" s="33"/>
      <c r="X116" s="33"/>
      <c r="Y116" s="33"/>
      <c r="Z116" s="33"/>
      <c r="AA116" s="33"/>
      <c r="AB116" s="33"/>
      <c r="AC116" s="33"/>
      <c r="AD116" s="33"/>
      <c r="AE116" s="33"/>
    </row>
    <row r="117" spans="1:65" s="2" customFormat="1" ht="6.9"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25.65" customHeight="1">
      <c r="A118" s="33"/>
      <c r="B118" s="34"/>
      <c r="C118" s="28" t="s">
        <v>24</v>
      </c>
      <c r="D118" s="35"/>
      <c r="E118" s="35"/>
      <c r="F118" s="26" t="str">
        <f>E15</f>
        <v>Povodí Vltavy, státní podnik</v>
      </c>
      <c r="G118" s="35"/>
      <c r="H118" s="35"/>
      <c r="I118" s="28" t="s">
        <v>31</v>
      </c>
      <c r="J118" s="31" t="str">
        <f>E21</f>
        <v>Ing. Milada Klimešová</v>
      </c>
      <c r="K118" s="35"/>
      <c r="L118" s="50"/>
      <c r="S118" s="33"/>
      <c r="T118" s="33"/>
      <c r="U118" s="33"/>
      <c r="V118" s="33"/>
      <c r="W118" s="33"/>
      <c r="X118" s="33"/>
      <c r="Y118" s="33"/>
      <c r="Z118" s="33"/>
      <c r="AA118" s="33"/>
      <c r="AB118" s="33"/>
      <c r="AC118" s="33"/>
      <c r="AD118" s="33"/>
      <c r="AE118" s="33"/>
    </row>
    <row r="119" spans="1:65" s="2" customFormat="1" ht="25.65" customHeight="1">
      <c r="A119" s="33"/>
      <c r="B119" s="34"/>
      <c r="C119" s="28" t="s">
        <v>29</v>
      </c>
      <c r="D119" s="35"/>
      <c r="E119" s="35"/>
      <c r="F119" s="26" t="str">
        <f>IF(E18="","",E18)</f>
        <v>Vyplň údaj</v>
      </c>
      <c r="G119" s="35"/>
      <c r="H119" s="35"/>
      <c r="I119" s="28" t="s">
        <v>35</v>
      </c>
      <c r="J119" s="31" t="str">
        <f>E24</f>
        <v>Ing. Milada Klimešová</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11" customFormat="1" ht="29.25" customHeight="1">
      <c r="A121" s="158"/>
      <c r="B121" s="159"/>
      <c r="C121" s="160" t="s">
        <v>111</v>
      </c>
      <c r="D121" s="161" t="s">
        <v>62</v>
      </c>
      <c r="E121" s="161" t="s">
        <v>58</v>
      </c>
      <c r="F121" s="161" t="s">
        <v>59</v>
      </c>
      <c r="G121" s="161" t="s">
        <v>112</v>
      </c>
      <c r="H121" s="161" t="s">
        <v>113</v>
      </c>
      <c r="I121" s="161" t="s">
        <v>114</v>
      </c>
      <c r="J121" s="162" t="s">
        <v>102</v>
      </c>
      <c r="K121" s="163" t="s">
        <v>115</v>
      </c>
      <c r="L121" s="164"/>
      <c r="M121" s="74" t="s">
        <v>1</v>
      </c>
      <c r="N121" s="75" t="s">
        <v>41</v>
      </c>
      <c r="O121" s="75" t="s">
        <v>116</v>
      </c>
      <c r="P121" s="75" t="s">
        <v>117</v>
      </c>
      <c r="Q121" s="75" t="s">
        <v>118</v>
      </c>
      <c r="R121" s="75" t="s">
        <v>119</v>
      </c>
      <c r="S121" s="75" t="s">
        <v>120</v>
      </c>
      <c r="T121" s="76" t="s">
        <v>121</v>
      </c>
      <c r="U121" s="158"/>
      <c r="V121" s="158"/>
      <c r="W121" s="158"/>
      <c r="X121" s="158"/>
      <c r="Y121" s="158"/>
      <c r="Z121" s="158"/>
      <c r="AA121" s="158"/>
      <c r="AB121" s="158"/>
      <c r="AC121" s="158"/>
      <c r="AD121" s="158"/>
      <c r="AE121" s="158"/>
    </row>
    <row r="122" spans="1:65" s="2" customFormat="1" ht="22.8" customHeight="1">
      <c r="A122" s="33"/>
      <c r="B122" s="34"/>
      <c r="C122" s="81" t="s">
        <v>122</v>
      </c>
      <c r="D122" s="35"/>
      <c r="E122" s="35"/>
      <c r="F122" s="35"/>
      <c r="G122" s="35"/>
      <c r="H122" s="35"/>
      <c r="I122" s="35"/>
      <c r="J122" s="165">
        <f>BK122</f>
        <v>0</v>
      </c>
      <c r="K122" s="35"/>
      <c r="L122" s="38"/>
      <c r="M122" s="77"/>
      <c r="N122" s="166"/>
      <c r="O122" s="78"/>
      <c r="P122" s="167">
        <f>P123+P151</f>
        <v>0</v>
      </c>
      <c r="Q122" s="78"/>
      <c r="R122" s="167">
        <f>R123+R151</f>
        <v>17.338049999999999</v>
      </c>
      <c r="S122" s="78"/>
      <c r="T122" s="168">
        <f>T123+T151</f>
        <v>13.484999999999999</v>
      </c>
      <c r="U122" s="33"/>
      <c r="V122" s="33"/>
      <c r="W122" s="33"/>
      <c r="X122" s="33"/>
      <c r="Y122" s="33"/>
      <c r="Z122" s="33"/>
      <c r="AA122" s="33"/>
      <c r="AB122" s="33"/>
      <c r="AC122" s="33"/>
      <c r="AD122" s="33"/>
      <c r="AE122" s="33"/>
      <c r="AT122" s="16" t="s">
        <v>76</v>
      </c>
      <c r="AU122" s="16" t="s">
        <v>104</v>
      </c>
      <c r="BK122" s="169">
        <f>BK123+BK151</f>
        <v>0</v>
      </c>
    </row>
    <row r="123" spans="1:65" s="12" customFormat="1" ht="25.95" customHeight="1">
      <c r="B123" s="170"/>
      <c r="C123" s="171"/>
      <c r="D123" s="172" t="s">
        <v>76</v>
      </c>
      <c r="E123" s="173" t="s">
        <v>333</v>
      </c>
      <c r="F123" s="173" t="s">
        <v>334</v>
      </c>
      <c r="G123" s="171"/>
      <c r="H123" s="171"/>
      <c r="I123" s="174"/>
      <c r="J123" s="175">
        <f>BK123</f>
        <v>0</v>
      </c>
      <c r="K123" s="171"/>
      <c r="L123" s="176"/>
      <c r="M123" s="177"/>
      <c r="N123" s="178"/>
      <c r="O123" s="178"/>
      <c r="P123" s="179">
        <f>P124+P135+P144</f>
        <v>0</v>
      </c>
      <c r="Q123" s="178"/>
      <c r="R123" s="179">
        <f>R124+R135+R144</f>
        <v>0</v>
      </c>
      <c r="S123" s="178"/>
      <c r="T123" s="180">
        <f>T124+T135+T144</f>
        <v>0</v>
      </c>
      <c r="AR123" s="181" t="s">
        <v>84</v>
      </c>
      <c r="AT123" s="182" t="s">
        <v>76</v>
      </c>
      <c r="AU123" s="182" t="s">
        <v>77</v>
      </c>
      <c r="AY123" s="181" t="s">
        <v>126</v>
      </c>
      <c r="BK123" s="183">
        <f>BK124+BK135+BK144</f>
        <v>0</v>
      </c>
    </row>
    <row r="124" spans="1:65" s="12" customFormat="1" ht="22.8" customHeight="1">
      <c r="B124" s="170"/>
      <c r="C124" s="171"/>
      <c r="D124" s="172" t="s">
        <v>76</v>
      </c>
      <c r="E124" s="184" t="s">
        <v>84</v>
      </c>
      <c r="F124" s="184" t="s">
        <v>335</v>
      </c>
      <c r="G124" s="171"/>
      <c r="H124" s="171"/>
      <c r="I124" s="174"/>
      <c r="J124" s="185">
        <f>BK124</f>
        <v>0</v>
      </c>
      <c r="K124" s="171"/>
      <c r="L124" s="176"/>
      <c r="M124" s="177"/>
      <c r="N124" s="178"/>
      <c r="O124" s="178"/>
      <c r="P124" s="179">
        <f>SUM(P125:P134)</f>
        <v>0</v>
      </c>
      <c r="Q124" s="178"/>
      <c r="R124" s="179">
        <f>SUM(R125:R134)</f>
        <v>0</v>
      </c>
      <c r="S124" s="178"/>
      <c r="T124" s="180">
        <f>SUM(T125:T134)</f>
        <v>0</v>
      </c>
      <c r="AR124" s="181" t="s">
        <v>84</v>
      </c>
      <c r="AT124" s="182" t="s">
        <v>76</v>
      </c>
      <c r="AU124" s="182" t="s">
        <v>84</v>
      </c>
      <c r="AY124" s="181" t="s">
        <v>126</v>
      </c>
      <c r="BK124" s="183">
        <f>SUM(BK125:BK134)</f>
        <v>0</v>
      </c>
    </row>
    <row r="125" spans="1:65" s="2" customFormat="1" ht="24.15" customHeight="1">
      <c r="A125" s="33"/>
      <c r="B125" s="34"/>
      <c r="C125" s="186" t="s">
        <v>84</v>
      </c>
      <c r="D125" s="186" t="s">
        <v>129</v>
      </c>
      <c r="E125" s="187" t="s">
        <v>336</v>
      </c>
      <c r="F125" s="188" t="s">
        <v>337</v>
      </c>
      <c r="G125" s="189" t="s">
        <v>338</v>
      </c>
      <c r="H125" s="190">
        <v>12.968</v>
      </c>
      <c r="I125" s="191"/>
      <c r="J125" s="192">
        <f>ROUND(I125*H125,2)</f>
        <v>0</v>
      </c>
      <c r="K125" s="193"/>
      <c r="L125" s="38"/>
      <c r="M125" s="194" t="s">
        <v>1</v>
      </c>
      <c r="N125" s="195" t="s">
        <v>42</v>
      </c>
      <c r="O125" s="70"/>
      <c r="P125" s="196">
        <f>O125*H125</f>
        <v>0</v>
      </c>
      <c r="Q125" s="196">
        <v>0</v>
      </c>
      <c r="R125" s="196">
        <f>Q125*H125</f>
        <v>0</v>
      </c>
      <c r="S125" s="196">
        <v>0</v>
      </c>
      <c r="T125" s="197">
        <f>S125*H125</f>
        <v>0</v>
      </c>
      <c r="U125" s="33"/>
      <c r="V125" s="33"/>
      <c r="W125" s="33"/>
      <c r="X125" s="33"/>
      <c r="Y125" s="33"/>
      <c r="Z125" s="33"/>
      <c r="AA125" s="33"/>
      <c r="AB125" s="33"/>
      <c r="AC125" s="33"/>
      <c r="AD125" s="33"/>
      <c r="AE125" s="33"/>
      <c r="AR125" s="198" t="s">
        <v>149</v>
      </c>
      <c r="AT125" s="198" t="s">
        <v>129</v>
      </c>
      <c r="AU125" s="198" t="s">
        <v>86</v>
      </c>
      <c r="AY125" s="16" t="s">
        <v>126</v>
      </c>
      <c r="BE125" s="199">
        <f>IF(N125="základní",J125,0)</f>
        <v>0</v>
      </c>
      <c r="BF125" s="199">
        <f>IF(N125="snížená",J125,0)</f>
        <v>0</v>
      </c>
      <c r="BG125" s="199">
        <f>IF(N125="zákl. přenesená",J125,0)</f>
        <v>0</v>
      </c>
      <c r="BH125" s="199">
        <f>IF(N125="sníž. přenesená",J125,0)</f>
        <v>0</v>
      </c>
      <c r="BI125" s="199">
        <f>IF(N125="nulová",J125,0)</f>
        <v>0</v>
      </c>
      <c r="BJ125" s="16" t="s">
        <v>84</v>
      </c>
      <c r="BK125" s="199">
        <f>ROUND(I125*H125,2)</f>
        <v>0</v>
      </c>
      <c r="BL125" s="16" t="s">
        <v>149</v>
      </c>
      <c r="BM125" s="198" t="s">
        <v>339</v>
      </c>
    </row>
    <row r="126" spans="1:65" s="2" customFormat="1" ht="38.4">
      <c r="A126" s="33"/>
      <c r="B126" s="34"/>
      <c r="C126" s="35"/>
      <c r="D126" s="200" t="s">
        <v>135</v>
      </c>
      <c r="E126" s="35"/>
      <c r="F126" s="201" t="s">
        <v>340</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135</v>
      </c>
      <c r="AU126" s="16" t="s">
        <v>86</v>
      </c>
    </row>
    <row r="127" spans="1:65" s="13" customFormat="1" ht="10.199999999999999">
      <c r="B127" s="210"/>
      <c r="C127" s="211"/>
      <c r="D127" s="200" t="s">
        <v>341</v>
      </c>
      <c r="E127" s="212" t="s">
        <v>1</v>
      </c>
      <c r="F127" s="213" t="s">
        <v>342</v>
      </c>
      <c r="G127" s="211"/>
      <c r="H127" s="214">
        <v>8.1</v>
      </c>
      <c r="I127" s="215"/>
      <c r="J127" s="211"/>
      <c r="K127" s="211"/>
      <c r="L127" s="216"/>
      <c r="M127" s="217"/>
      <c r="N127" s="218"/>
      <c r="O127" s="218"/>
      <c r="P127" s="218"/>
      <c r="Q127" s="218"/>
      <c r="R127" s="218"/>
      <c r="S127" s="218"/>
      <c r="T127" s="219"/>
      <c r="AT127" s="220" t="s">
        <v>341</v>
      </c>
      <c r="AU127" s="220" t="s">
        <v>86</v>
      </c>
      <c r="AV127" s="13" t="s">
        <v>86</v>
      </c>
      <c r="AW127" s="13" t="s">
        <v>34</v>
      </c>
      <c r="AX127" s="13" t="s">
        <v>77</v>
      </c>
      <c r="AY127" s="220" t="s">
        <v>126</v>
      </c>
    </row>
    <row r="128" spans="1:65" s="13" customFormat="1" ht="20.399999999999999">
      <c r="B128" s="210"/>
      <c r="C128" s="211"/>
      <c r="D128" s="200" t="s">
        <v>341</v>
      </c>
      <c r="E128" s="212" t="s">
        <v>1</v>
      </c>
      <c r="F128" s="213" t="s">
        <v>343</v>
      </c>
      <c r="G128" s="211"/>
      <c r="H128" s="214">
        <v>4.4950000000000001</v>
      </c>
      <c r="I128" s="215"/>
      <c r="J128" s="211"/>
      <c r="K128" s="211"/>
      <c r="L128" s="216"/>
      <c r="M128" s="217"/>
      <c r="N128" s="218"/>
      <c r="O128" s="218"/>
      <c r="P128" s="218"/>
      <c r="Q128" s="218"/>
      <c r="R128" s="218"/>
      <c r="S128" s="218"/>
      <c r="T128" s="219"/>
      <c r="AT128" s="220" t="s">
        <v>341</v>
      </c>
      <c r="AU128" s="220" t="s">
        <v>86</v>
      </c>
      <c r="AV128" s="13" t="s">
        <v>86</v>
      </c>
      <c r="AW128" s="13" t="s">
        <v>34</v>
      </c>
      <c r="AX128" s="13" t="s">
        <v>77</v>
      </c>
      <c r="AY128" s="220" t="s">
        <v>126</v>
      </c>
    </row>
    <row r="129" spans="1:65" s="13" customFormat="1" ht="20.399999999999999">
      <c r="B129" s="210"/>
      <c r="C129" s="211"/>
      <c r="D129" s="200" t="s">
        <v>341</v>
      </c>
      <c r="E129" s="212" t="s">
        <v>1</v>
      </c>
      <c r="F129" s="213" t="s">
        <v>344</v>
      </c>
      <c r="G129" s="211"/>
      <c r="H129" s="214">
        <v>0.373</v>
      </c>
      <c r="I129" s="215"/>
      <c r="J129" s="211"/>
      <c r="K129" s="211"/>
      <c r="L129" s="216"/>
      <c r="M129" s="217"/>
      <c r="N129" s="218"/>
      <c r="O129" s="218"/>
      <c r="P129" s="218"/>
      <c r="Q129" s="218"/>
      <c r="R129" s="218"/>
      <c r="S129" s="218"/>
      <c r="T129" s="219"/>
      <c r="AT129" s="220" t="s">
        <v>341</v>
      </c>
      <c r="AU129" s="220" t="s">
        <v>86</v>
      </c>
      <c r="AV129" s="13" t="s">
        <v>86</v>
      </c>
      <c r="AW129" s="13" t="s">
        <v>34</v>
      </c>
      <c r="AX129" s="13" t="s">
        <v>77</v>
      </c>
      <c r="AY129" s="220" t="s">
        <v>126</v>
      </c>
    </row>
    <row r="130" spans="1:65" s="14" customFormat="1" ht="10.199999999999999">
      <c r="B130" s="221"/>
      <c r="C130" s="222"/>
      <c r="D130" s="200" t="s">
        <v>341</v>
      </c>
      <c r="E130" s="223" t="s">
        <v>1</v>
      </c>
      <c r="F130" s="224" t="s">
        <v>345</v>
      </c>
      <c r="G130" s="222"/>
      <c r="H130" s="225">
        <v>12.967999999999998</v>
      </c>
      <c r="I130" s="226"/>
      <c r="J130" s="222"/>
      <c r="K130" s="222"/>
      <c r="L130" s="227"/>
      <c r="M130" s="228"/>
      <c r="N130" s="229"/>
      <c r="O130" s="229"/>
      <c r="P130" s="229"/>
      <c r="Q130" s="229"/>
      <c r="R130" s="229"/>
      <c r="S130" s="229"/>
      <c r="T130" s="230"/>
      <c r="AT130" s="231" t="s">
        <v>341</v>
      </c>
      <c r="AU130" s="231" t="s">
        <v>86</v>
      </c>
      <c r="AV130" s="14" t="s">
        <v>149</v>
      </c>
      <c r="AW130" s="14" t="s">
        <v>34</v>
      </c>
      <c r="AX130" s="14" t="s">
        <v>84</v>
      </c>
      <c r="AY130" s="231" t="s">
        <v>126</v>
      </c>
    </row>
    <row r="131" spans="1:65" s="2" customFormat="1" ht="24.15" customHeight="1">
      <c r="A131" s="33"/>
      <c r="B131" s="34"/>
      <c r="C131" s="186" t="s">
        <v>86</v>
      </c>
      <c r="D131" s="186" t="s">
        <v>129</v>
      </c>
      <c r="E131" s="187" t="s">
        <v>346</v>
      </c>
      <c r="F131" s="188" t="s">
        <v>347</v>
      </c>
      <c r="G131" s="189" t="s">
        <v>338</v>
      </c>
      <c r="H131" s="190">
        <v>12.968</v>
      </c>
      <c r="I131" s="191"/>
      <c r="J131" s="192">
        <f>ROUND(I131*H131,2)</f>
        <v>0</v>
      </c>
      <c r="K131" s="193"/>
      <c r="L131" s="38"/>
      <c r="M131" s="194" t="s">
        <v>1</v>
      </c>
      <c r="N131" s="195" t="s">
        <v>42</v>
      </c>
      <c r="O131" s="70"/>
      <c r="P131" s="196">
        <f>O131*H131</f>
        <v>0</v>
      </c>
      <c r="Q131" s="196">
        <v>0</v>
      </c>
      <c r="R131" s="196">
        <f>Q131*H131</f>
        <v>0</v>
      </c>
      <c r="S131" s="196">
        <v>0</v>
      </c>
      <c r="T131" s="197">
        <f>S131*H131</f>
        <v>0</v>
      </c>
      <c r="U131" s="33"/>
      <c r="V131" s="33"/>
      <c r="W131" s="33"/>
      <c r="X131" s="33"/>
      <c r="Y131" s="33"/>
      <c r="Z131" s="33"/>
      <c r="AA131" s="33"/>
      <c r="AB131" s="33"/>
      <c r="AC131" s="33"/>
      <c r="AD131" s="33"/>
      <c r="AE131" s="33"/>
      <c r="AR131" s="198" t="s">
        <v>149</v>
      </c>
      <c r="AT131" s="198" t="s">
        <v>129</v>
      </c>
      <c r="AU131" s="198" t="s">
        <v>86</v>
      </c>
      <c r="AY131" s="16" t="s">
        <v>126</v>
      </c>
      <c r="BE131" s="199">
        <f>IF(N131="základní",J131,0)</f>
        <v>0</v>
      </c>
      <c r="BF131" s="199">
        <f>IF(N131="snížená",J131,0)</f>
        <v>0</v>
      </c>
      <c r="BG131" s="199">
        <f>IF(N131="zákl. přenesená",J131,0)</f>
        <v>0</v>
      </c>
      <c r="BH131" s="199">
        <f>IF(N131="sníž. přenesená",J131,0)</f>
        <v>0</v>
      </c>
      <c r="BI131" s="199">
        <f>IF(N131="nulová",J131,0)</f>
        <v>0</v>
      </c>
      <c r="BJ131" s="16" t="s">
        <v>84</v>
      </c>
      <c r="BK131" s="199">
        <f>ROUND(I131*H131,2)</f>
        <v>0</v>
      </c>
      <c r="BL131" s="16" t="s">
        <v>149</v>
      </c>
      <c r="BM131" s="198" t="s">
        <v>348</v>
      </c>
    </row>
    <row r="132" spans="1:65" s="2" customFormat="1" ht="28.8">
      <c r="A132" s="33"/>
      <c r="B132" s="34"/>
      <c r="C132" s="35"/>
      <c r="D132" s="200" t="s">
        <v>135</v>
      </c>
      <c r="E132" s="35"/>
      <c r="F132" s="201" t="s">
        <v>349</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135</v>
      </c>
      <c r="AU132" s="16" t="s">
        <v>86</v>
      </c>
    </row>
    <row r="133" spans="1:65" s="2" customFormat="1" ht="24.15" customHeight="1">
      <c r="A133" s="33"/>
      <c r="B133" s="34"/>
      <c r="C133" s="186" t="s">
        <v>141</v>
      </c>
      <c r="D133" s="186" t="s">
        <v>129</v>
      </c>
      <c r="E133" s="187" t="s">
        <v>350</v>
      </c>
      <c r="F133" s="188" t="s">
        <v>351</v>
      </c>
      <c r="G133" s="189" t="s">
        <v>338</v>
      </c>
      <c r="H133" s="190">
        <v>12.968</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149</v>
      </c>
      <c r="AT133" s="198" t="s">
        <v>129</v>
      </c>
      <c r="AU133" s="198" t="s">
        <v>86</v>
      </c>
      <c r="AY133" s="16" t="s">
        <v>126</v>
      </c>
      <c r="BE133" s="199">
        <f>IF(N133="základní",J133,0)</f>
        <v>0</v>
      </c>
      <c r="BF133" s="199">
        <f>IF(N133="snížená",J133,0)</f>
        <v>0</v>
      </c>
      <c r="BG133" s="199">
        <f>IF(N133="zákl. přenesená",J133,0)</f>
        <v>0</v>
      </c>
      <c r="BH133" s="199">
        <f>IF(N133="sníž. přenesená",J133,0)</f>
        <v>0</v>
      </c>
      <c r="BI133" s="199">
        <f>IF(N133="nulová",J133,0)</f>
        <v>0</v>
      </c>
      <c r="BJ133" s="16" t="s">
        <v>84</v>
      </c>
      <c r="BK133" s="199">
        <f>ROUND(I133*H133,2)</f>
        <v>0</v>
      </c>
      <c r="BL133" s="16" t="s">
        <v>149</v>
      </c>
      <c r="BM133" s="198" t="s">
        <v>352</v>
      </c>
    </row>
    <row r="134" spans="1:65" s="2" customFormat="1" ht="38.4">
      <c r="A134" s="33"/>
      <c r="B134" s="34"/>
      <c r="C134" s="35"/>
      <c r="D134" s="200" t="s">
        <v>135</v>
      </c>
      <c r="E134" s="35"/>
      <c r="F134" s="201" t="s">
        <v>353</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135</v>
      </c>
      <c r="AU134" s="16" t="s">
        <v>86</v>
      </c>
    </row>
    <row r="135" spans="1:65" s="12" customFormat="1" ht="22.8" customHeight="1">
      <c r="B135" s="170"/>
      <c r="C135" s="171"/>
      <c r="D135" s="172" t="s">
        <v>76</v>
      </c>
      <c r="E135" s="184" t="s">
        <v>174</v>
      </c>
      <c r="F135" s="184" t="s">
        <v>354</v>
      </c>
      <c r="G135" s="171"/>
      <c r="H135" s="171"/>
      <c r="I135" s="174"/>
      <c r="J135" s="185">
        <f>BK135</f>
        <v>0</v>
      </c>
      <c r="K135" s="171"/>
      <c r="L135" s="176"/>
      <c r="M135" s="177"/>
      <c r="N135" s="178"/>
      <c r="O135" s="178"/>
      <c r="P135" s="179">
        <f>SUM(P136:P143)</f>
        <v>0</v>
      </c>
      <c r="Q135" s="178"/>
      <c r="R135" s="179">
        <f>SUM(R136:R143)</f>
        <v>0</v>
      </c>
      <c r="S135" s="178"/>
      <c r="T135" s="180">
        <f>SUM(T136:T143)</f>
        <v>0</v>
      </c>
      <c r="AR135" s="181" t="s">
        <v>84</v>
      </c>
      <c r="AT135" s="182" t="s">
        <v>76</v>
      </c>
      <c r="AU135" s="182" t="s">
        <v>84</v>
      </c>
      <c r="AY135" s="181" t="s">
        <v>126</v>
      </c>
      <c r="BK135" s="183">
        <f>SUM(BK136:BK143)</f>
        <v>0</v>
      </c>
    </row>
    <row r="136" spans="1:65" s="2" customFormat="1" ht="14.4" customHeight="1">
      <c r="A136" s="33"/>
      <c r="B136" s="34"/>
      <c r="C136" s="186" t="s">
        <v>149</v>
      </c>
      <c r="D136" s="186" t="s">
        <v>129</v>
      </c>
      <c r="E136" s="187" t="s">
        <v>355</v>
      </c>
      <c r="F136" s="188" t="s">
        <v>356</v>
      </c>
      <c r="G136" s="189" t="s">
        <v>338</v>
      </c>
      <c r="H136" s="190">
        <v>13.268000000000001</v>
      </c>
      <c r="I136" s="191"/>
      <c r="J136" s="192">
        <f>ROUND(I136*H136,2)</f>
        <v>0</v>
      </c>
      <c r="K136" s="193"/>
      <c r="L136" s="38"/>
      <c r="M136" s="194" t="s">
        <v>1</v>
      </c>
      <c r="N136" s="195" t="s">
        <v>42</v>
      </c>
      <c r="O136" s="70"/>
      <c r="P136" s="196">
        <f>O136*H136</f>
        <v>0</v>
      </c>
      <c r="Q136" s="196">
        <v>0</v>
      </c>
      <c r="R136" s="196">
        <f>Q136*H136</f>
        <v>0</v>
      </c>
      <c r="S136" s="196">
        <v>0</v>
      </c>
      <c r="T136" s="197">
        <f>S136*H136</f>
        <v>0</v>
      </c>
      <c r="U136" s="33"/>
      <c r="V136" s="33"/>
      <c r="W136" s="33"/>
      <c r="X136" s="33"/>
      <c r="Y136" s="33"/>
      <c r="Z136" s="33"/>
      <c r="AA136" s="33"/>
      <c r="AB136" s="33"/>
      <c r="AC136" s="33"/>
      <c r="AD136" s="33"/>
      <c r="AE136" s="33"/>
      <c r="AR136" s="198" t="s">
        <v>149</v>
      </c>
      <c r="AT136" s="198" t="s">
        <v>129</v>
      </c>
      <c r="AU136" s="198" t="s">
        <v>86</v>
      </c>
      <c r="AY136" s="16" t="s">
        <v>126</v>
      </c>
      <c r="BE136" s="199">
        <f>IF(N136="základní",J136,0)</f>
        <v>0</v>
      </c>
      <c r="BF136" s="199">
        <f>IF(N136="snížená",J136,0)</f>
        <v>0</v>
      </c>
      <c r="BG136" s="199">
        <f>IF(N136="zákl. přenesená",J136,0)</f>
        <v>0</v>
      </c>
      <c r="BH136" s="199">
        <f>IF(N136="sníž. přenesená",J136,0)</f>
        <v>0</v>
      </c>
      <c r="BI136" s="199">
        <f>IF(N136="nulová",J136,0)</f>
        <v>0</v>
      </c>
      <c r="BJ136" s="16" t="s">
        <v>84</v>
      </c>
      <c r="BK136" s="199">
        <f>ROUND(I136*H136,2)</f>
        <v>0</v>
      </c>
      <c r="BL136" s="16" t="s">
        <v>149</v>
      </c>
      <c r="BM136" s="198" t="s">
        <v>357</v>
      </c>
    </row>
    <row r="137" spans="1:65" s="2" customFormat="1" ht="19.2">
      <c r="A137" s="33"/>
      <c r="B137" s="34"/>
      <c r="C137" s="35"/>
      <c r="D137" s="200" t="s">
        <v>135</v>
      </c>
      <c r="E137" s="35"/>
      <c r="F137" s="201" t="s">
        <v>358</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135</v>
      </c>
      <c r="AU137" s="16" t="s">
        <v>86</v>
      </c>
    </row>
    <row r="138" spans="1:65" s="2" customFormat="1" ht="172.8">
      <c r="A138" s="33"/>
      <c r="B138" s="34"/>
      <c r="C138" s="35"/>
      <c r="D138" s="200" t="s">
        <v>359</v>
      </c>
      <c r="E138" s="35"/>
      <c r="F138" s="205" t="s">
        <v>360</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359</v>
      </c>
      <c r="AU138" s="16" t="s">
        <v>86</v>
      </c>
    </row>
    <row r="139" spans="1:65" s="13" customFormat="1" ht="20.399999999999999">
      <c r="B139" s="210"/>
      <c r="C139" s="211"/>
      <c r="D139" s="200" t="s">
        <v>341</v>
      </c>
      <c r="E139" s="212" t="s">
        <v>1</v>
      </c>
      <c r="F139" s="213" t="s">
        <v>343</v>
      </c>
      <c r="G139" s="211"/>
      <c r="H139" s="214">
        <v>4.4950000000000001</v>
      </c>
      <c r="I139" s="215"/>
      <c r="J139" s="211"/>
      <c r="K139" s="211"/>
      <c r="L139" s="216"/>
      <c r="M139" s="217"/>
      <c r="N139" s="218"/>
      <c r="O139" s="218"/>
      <c r="P139" s="218"/>
      <c r="Q139" s="218"/>
      <c r="R139" s="218"/>
      <c r="S139" s="218"/>
      <c r="T139" s="219"/>
      <c r="AT139" s="220" t="s">
        <v>341</v>
      </c>
      <c r="AU139" s="220" t="s">
        <v>86</v>
      </c>
      <c r="AV139" s="13" t="s">
        <v>86</v>
      </c>
      <c r="AW139" s="13" t="s">
        <v>34</v>
      </c>
      <c r="AX139" s="13" t="s">
        <v>77</v>
      </c>
      <c r="AY139" s="220" t="s">
        <v>126</v>
      </c>
    </row>
    <row r="140" spans="1:65" s="13" customFormat="1" ht="20.399999999999999">
      <c r="B140" s="210"/>
      <c r="C140" s="211"/>
      <c r="D140" s="200" t="s">
        <v>341</v>
      </c>
      <c r="E140" s="212" t="s">
        <v>1</v>
      </c>
      <c r="F140" s="213" t="s">
        <v>361</v>
      </c>
      <c r="G140" s="211"/>
      <c r="H140" s="214">
        <v>0.373</v>
      </c>
      <c r="I140" s="215"/>
      <c r="J140" s="211"/>
      <c r="K140" s="211"/>
      <c r="L140" s="216"/>
      <c r="M140" s="217"/>
      <c r="N140" s="218"/>
      <c r="O140" s="218"/>
      <c r="P140" s="218"/>
      <c r="Q140" s="218"/>
      <c r="R140" s="218"/>
      <c r="S140" s="218"/>
      <c r="T140" s="219"/>
      <c r="AT140" s="220" t="s">
        <v>341</v>
      </c>
      <c r="AU140" s="220" t="s">
        <v>86</v>
      </c>
      <c r="AV140" s="13" t="s">
        <v>86</v>
      </c>
      <c r="AW140" s="13" t="s">
        <v>34</v>
      </c>
      <c r="AX140" s="13" t="s">
        <v>77</v>
      </c>
      <c r="AY140" s="220" t="s">
        <v>126</v>
      </c>
    </row>
    <row r="141" spans="1:65" s="13" customFormat="1" ht="10.199999999999999">
      <c r="B141" s="210"/>
      <c r="C141" s="211"/>
      <c r="D141" s="200" t="s">
        <v>341</v>
      </c>
      <c r="E141" s="212" t="s">
        <v>1</v>
      </c>
      <c r="F141" s="213" t="s">
        <v>362</v>
      </c>
      <c r="G141" s="211"/>
      <c r="H141" s="214">
        <v>8.1</v>
      </c>
      <c r="I141" s="215"/>
      <c r="J141" s="211"/>
      <c r="K141" s="211"/>
      <c r="L141" s="216"/>
      <c r="M141" s="217"/>
      <c r="N141" s="218"/>
      <c r="O141" s="218"/>
      <c r="P141" s="218"/>
      <c r="Q141" s="218"/>
      <c r="R141" s="218"/>
      <c r="S141" s="218"/>
      <c r="T141" s="219"/>
      <c r="AT141" s="220" t="s">
        <v>341</v>
      </c>
      <c r="AU141" s="220" t="s">
        <v>86</v>
      </c>
      <c r="AV141" s="13" t="s">
        <v>86</v>
      </c>
      <c r="AW141" s="13" t="s">
        <v>34</v>
      </c>
      <c r="AX141" s="13" t="s">
        <v>77</v>
      </c>
      <c r="AY141" s="220" t="s">
        <v>126</v>
      </c>
    </row>
    <row r="142" spans="1:65" s="13" customFormat="1" ht="10.199999999999999">
      <c r="B142" s="210"/>
      <c r="C142" s="211"/>
      <c r="D142" s="200" t="s">
        <v>341</v>
      </c>
      <c r="E142" s="212" t="s">
        <v>1</v>
      </c>
      <c r="F142" s="213" t="s">
        <v>363</v>
      </c>
      <c r="G142" s="211"/>
      <c r="H142" s="214">
        <v>0.3</v>
      </c>
      <c r="I142" s="215"/>
      <c r="J142" s="211"/>
      <c r="K142" s="211"/>
      <c r="L142" s="216"/>
      <c r="M142" s="217"/>
      <c r="N142" s="218"/>
      <c r="O142" s="218"/>
      <c r="P142" s="218"/>
      <c r="Q142" s="218"/>
      <c r="R142" s="218"/>
      <c r="S142" s="218"/>
      <c r="T142" s="219"/>
      <c r="AT142" s="220" t="s">
        <v>341</v>
      </c>
      <c r="AU142" s="220" t="s">
        <v>86</v>
      </c>
      <c r="AV142" s="13" t="s">
        <v>86</v>
      </c>
      <c r="AW142" s="13" t="s">
        <v>34</v>
      </c>
      <c r="AX142" s="13" t="s">
        <v>77</v>
      </c>
      <c r="AY142" s="220" t="s">
        <v>126</v>
      </c>
    </row>
    <row r="143" spans="1:65" s="14" customFormat="1" ht="10.199999999999999">
      <c r="B143" s="221"/>
      <c r="C143" s="222"/>
      <c r="D143" s="200" t="s">
        <v>341</v>
      </c>
      <c r="E143" s="223" t="s">
        <v>1</v>
      </c>
      <c r="F143" s="224" t="s">
        <v>345</v>
      </c>
      <c r="G143" s="222"/>
      <c r="H143" s="225">
        <v>13.268000000000001</v>
      </c>
      <c r="I143" s="226"/>
      <c r="J143" s="222"/>
      <c r="K143" s="222"/>
      <c r="L143" s="227"/>
      <c r="M143" s="228"/>
      <c r="N143" s="229"/>
      <c r="O143" s="229"/>
      <c r="P143" s="229"/>
      <c r="Q143" s="229"/>
      <c r="R143" s="229"/>
      <c r="S143" s="229"/>
      <c r="T143" s="230"/>
      <c r="AT143" s="231" t="s">
        <v>341</v>
      </c>
      <c r="AU143" s="231" t="s">
        <v>86</v>
      </c>
      <c r="AV143" s="14" t="s">
        <v>149</v>
      </c>
      <c r="AW143" s="14" t="s">
        <v>34</v>
      </c>
      <c r="AX143" s="14" t="s">
        <v>84</v>
      </c>
      <c r="AY143" s="231" t="s">
        <v>126</v>
      </c>
    </row>
    <row r="144" spans="1:65" s="12" customFormat="1" ht="22.8" customHeight="1">
      <c r="B144" s="170"/>
      <c r="C144" s="171"/>
      <c r="D144" s="172" t="s">
        <v>76</v>
      </c>
      <c r="E144" s="184" t="s">
        <v>364</v>
      </c>
      <c r="F144" s="184" t="s">
        <v>365</v>
      </c>
      <c r="G144" s="171"/>
      <c r="H144" s="171"/>
      <c r="I144" s="174"/>
      <c r="J144" s="185">
        <f>BK144</f>
        <v>0</v>
      </c>
      <c r="K144" s="171"/>
      <c r="L144" s="176"/>
      <c r="M144" s="177"/>
      <c r="N144" s="178"/>
      <c r="O144" s="178"/>
      <c r="P144" s="179">
        <f>SUM(P145:P150)</f>
        <v>0</v>
      </c>
      <c r="Q144" s="178"/>
      <c r="R144" s="179">
        <f>SUM(R145:R150)</f>
        <v>0</v>
      </c>
      <c r="S144" s="178"/>
      <c r="T144" s="180">
        <f>SUM(T145:T150)</f>
        <v>0</v>
      </c>
      <c r="AR144" s="181" t="s">
        <v>84</v>
      </c>
      <c r="AT144" s="182" t="s">
        <v>76</v>
      </c>
      <c r="AU144" s="182" t="s">
        <v>84</v>
      </c>
      <c r="AY144" s="181" t="s">
        <v>126</v>
      </c>
      <c r="BK144" s="183">
        <f>SUM(BK145:BK150)</f>
        <v>0</v>
      </c>
    </row>
    <row r="145" spans="1:65" s="2" customFormat="1" ht="37.799999999999997" customHeight="1">
      <c r="A145" s="33"/>
      <c r="B145" s="34"/>
      <c r="C145" s="186" t="s">
        <v>125</v>
      </c>
      <c r="D145" s="186" t="s">
        <v>129</v>
      </c>
      <c r="E145" s="187" t="s">
        <v>366</v>
      </c>
      <c r="F145" s="188" t="s">
        <v>367</v>
      </c>
      <c r="G145" s="189" t="s">
        <v>368</v>
      </c>
      <c r="H145" s="190">
        <v>28.39</v>
      </c>
      <c r="I145" s="191"/>
      <c r="J145" s="192">
        <f>ROUND(I145*H145,2)</f>
        <v>0</v>
      </c>
      <c r="K145" s="193"/>
      <c r="L145" s="38"/>
      <c r="M145" s="194" t="s">
        <v>1</v>
      </c>
      <c r="N145" s="195" t="s">
        <v>42</v>
      </c>
      <c r="O145" s="70"/>
      <c r="P145" s="196">
        <f>O145*H145</f>
        <v>0</v>
      </c>
      <c r="Q145" s="196">
        <v>0</v>
      </c>
      <c r="R145" s="196">
        <f>Q145*H145</f>
        <v>0</v>
      </c>
      <c r="S145" s="196">
        <v>0</v>
      </c>
      <c r="T145" s="197">
        <f>S145*H145</f>
        <v>0</v>
      </c>
      <c r="U145" s="33"/>
      <c r="V145" s="33"/>
      <c r="W145" s="33"/>
      <c r="X145" s="33"/>
      <c r="Y145" s="33"/>
      <c r="Z145" s="33"/>
      <c r="AA145" s="33"/>
      <c r="AB145" s="33"/>
      <c r="AC145" s="33"/>
      <c r="AD145" s="33"/>
      <c r="AE145" s="33"/>
      <c r="AR145" s="198" t="s">
        <v>149</v>
      </c>
      <c r="AT145" s="198" t="s">
        <v>129</v>
      </c>
      <c r="AU145" s="198" t="s">
        <v>86</v>
      </c>
      <c r="AY145" s="16" t="s">
        <v>126</v>
      </c>
      <c r="BE145" s="199">
        <f>IF(N145="základní",J145,0)</f>
        <v>0</v>
      </c>
      <c r="BF145" s="199">
        <f>IF(N145="snížená",J145,0)</f>
        <v>0</v>
      </c>
      <c r="BG145" s="199">
        <f>IF(N145="zákl. přenesená",J145,0)</f>
        <v>0</v>
      </c>
      <c r="BH145" s="199">
        <f>IF(N145="sníž. přenesená",J145,0)</f>
        <v>0</v>
      </c>
      <c r="BI145" s="199">
        <f>IF(N145="nulová",J145,0)</f>
        <v>0</v>
      </c>
      <c r="BJ145" s="16" t="s">
        <v>84</v>
      </c>
      <c r="BK145" s="199">
        <f>ROUND(I145*H145,2)</f>
        <v>0</v>
      </c>
      <c r="BL145" s="16" t="s">
        <v>149</v>
      </c>
      <c r="BM145" s="198" t="s">
        <v>369</v>
      </c>
    </row>
    <row r="146" spans="1:65" s="2" customFormat="1" ht="28.8">
      <c r="A146" s="33"/>
      <c r="B146" s="34"/>
      <c r="C146" s="35"/>
      <c r="D146" s="200" t="s">
        <v>135</v>
      </c>
      <c r="E146" s="35"/>
      <c r="F146" s="201" t="s">
        <v>367</v>
      </c>
      <c r="G146" s="35"/>
      <c r="H146" s="35"/>
      <c r="I146" s="202"/>
      <c r="J146" s="35"/>
      <c r="K146" s="35"/>
      <c r="L146" s="38"/>
      <c r="M146" s="203"/>
      <c r="N146" s="204"/>
      <c r="O146" s="70"/>
      <c r="P146" s="70"/>
      <c r="Q146" s="70"/>
      <c r="R146" s="70"/>
      <c r="S146" s="70"/>
      <c r="T146" s="71"/>
      <c r="U146" s="33"/>
      <c r="V146" s="33"/>
      <c r="W146" s="33"/>
      <c r="X146" s="33"/>
      <c r="Y146" s="33"/>
      <c r="Z146" s="33"/>
      <c r="AA146" s="33"/>
      <c r="AB146" s="33"/>
      <c r="AC146" s="33"/>
      <c r="AD146" s="33"/>
      <c r="AE146" s="33"/>
      <c r="AT146" s="16" t="s">
        <v>135</v>
      </c>
      <c r="AU146" s="16" t="s">
        <v>86</v>
      </c>
    </row>
    <row r="147" spans="1:65" s="2" customFormat="1" ht="28.8">
      <c r="A147" s="33"/>
      <c r="B147" s="34"/>
      <c r="C147" s="35"/>
      <c r="D147" s="200" t="s">
        <v>359</v>
      </c>
      <c r="E147" s="35"/>
      <c r="F147" s="205" t="s">
        <v>370</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359</v>
      </c>
      <c r="AU147" s="16" t="s">
        <v>86</v>
      </c>
    </row>
    <row r="148" spans="1:65" s="13" customFormat="1" ht="10.199999999999999">
      <c r="B148" s="210"/>
      <c r="C148" s="211"/>
      <c r="D148" s="200" t="s">
        <v>341</v>
      </c>
      <c r="E148" s="212" t="s">
        <v>1</v>
      </c>
      <c r="F148" s="213" t="s">
        <v>371</v>
      </c>
      <c r="G148" s="211"/>
      <c r="H148" s="214">
        <v>13.5</v>
      </c>
      <c r="I148" s="215"/>
      <c r="J148" s="211"/>
      <c r="K148" s="211"/>
      <c r="L148" s="216"/>
      <c r="M148" s="217"/>
      <c r="N148" s="218"/>
      <c r="O148" s="218"/>
      <c r="P148" s="218"/>
      <c r="Q148" s="218"/>
      <c r="R148" s="218"/>
      <c r="S148" s="218"/>
      <c r="T148" s="219"/>
      <c r="AT148" s="220" t="s">
        <v>341</v>
      </c>
      <c r="AU148" s="220" t="s">
        <v>86</v>
      </c>
      <c r="AV148" s="13" t="s">
        <v>86</v>
      </c>
      <c r="AW148" s="13" t="s">
        <v>34</v>
      </c>
      <c r="AX148" s="13" t="s">
        <v>77</v>
      </c>
      <c r="AY148" s="220" t="s">
        <v>126</v>
      </c>
    </row>
    <row r="149" spans="1:65" s="13" customFormat="1" ht="20.399999999999999">
      <c r="B149" s="210"/>
      <c r="C149" s="211"/>
      <c r="D149" s="200" t="s">
        <v>341</v>
      </c>
      <c r="E149" s="212" t="s">
        <v>1</v>
      </c>
      <c r="F149" s="213" t="s">
        <v>372</v>
      </c>
      <c r="G149" s="211"/>
      <c r="H149" s="214">
        <v>14.23</v>
      </c>
      <c r="I149" s="215"/>
      <c r="J149" s="211"/>
      <c r="K149" s="211"/>
      <c r="L149" s="216"/>
      <c r="M149" s="217"/>
      <c r="N149" s="218"/>
      <c r="O149" s="218"/>
      <c r="P149" s="218"/>
      <c r="Q149" s="218"/>
      <c r="R149" s="218"/>
      <c r="S149" s="218"/>
      <c r="T149" s="219"/>
      <c r="AT149" s="220" t="s">
        <v>341</v>
      </c>
      <c r="AU149" s="220" t="s">
        <v>86</v>
      </c>
      <c r="AV149" s="13" t="s">
        <v>86</v>
      </c>
      <c r="AW149" s="13" t="s">
        <v>34</v>
      </c>
      <c r="AX149" s="13" t="s">
        <v>77</v>
      </c>
      <c r="AY149" s="220" t="s">
        <v>126</v>
      </c>
    </row>
    <row r="150" spans="1:65" s="13" customFormat="1" ht="10.199999999999999">
      <c r="B150" s="210"/>
      <c r="C150" s="211"/>
      <c r="D150" s="200" t="s">
        <v>341</v>
      </c>
      <c r="E150" s="212" t="s">
        <v>1</v>
      </c>
      <c r="F150" s="213" t="s">
        <v>373</v>
      </c>
      <c r="G150" s="211"/>
      <c r="H150" s="214">
        <v>0.66</v>
      </c>
      <c r="I150" s="215"/>
      <c r="J150" s="211"/>
      <c r="K150" s="211"/>
      <c r="L150" s="216"/>
      <c r="M150" s="217"/>
      <c r="N150" s="218"/>
      <c r="O150" s="218"/>
      <c r="P150" s="218"/>
      <c r="Q150" s="218"/>
      <c r="R150" s="218"/>
      <c r="S150" s="218"/>
      <c r="T150" s="219"/>
      <c r="AT150" s="220" t="s">
        <v>341</v>
      </c>
      <c r="AU150" s="220" t="s">
        <v>86</v>
      </c>
      <c r="AV150" s="13" t="s">
        <v>86</v>
      </c>
      <c r="AW150" s="13" t="s">
        <v>34</v>
      </c>
      <c r="AX150" s="13" t="s">
        <v>77</v>
      </c>
      <c r="AY150" s="220" t="s">
        <v>126</v>
      </c>
    </row>
    <row r="151" spans="1:65" s="12" customFormat="1" ht="25.95" customHeight="1">
      <c r="B151" s="170"/>
      <c r="C151" s="171"/>
      <c r="D151" s="172" t="s">
        <v>76</v>
      </c>
      <c r="E151" s="173" t="s">
        <v>374</v>
      </c>
      <c r="F151" s="173" t="s">
        <v>375</v>
      </c>
      <c r="G151" s="171"/>
      <c r="H151" s="171"/>
      <c r="I151" s="174"/>
      <c r="J151" s="175">
        <f>BK151</f>
        <v>0</v>
      </c>
      <c r="K151" s="171"/>
      <c r="L151" s="176"/>
      <c r="M151" s="177"/>
      <c r="N151" s="178"/>
      <c r="O151" s="178"/>
      <c r="P151" s="179">
        <f>P152</f>
        <v>0</v>
      </c>
      <c r="Q151" s="178"/>
      <c r="R151" s="179">
        <f>R152</f>
        <v>17.338049999999999</v>
      </c>
      <c r="S151" s="178"/>
      <c r="T151" s="180">
        <f>T152</f>
        <v>13.484999999999999</v>
      </c>
      <c r="AR151" s="181" t="s">
        <v>86</v>
      </c>
      <c r="AT151" s="182" t="s">
        <v>76</v>
      </c>
      <c r="AU151" s="182" t="s">
        <v>77</v>
      </c>
      <c r="AY151" s="181" t="s">
        <v>126</v>
      </c>
      <c r="BK151" s="183">
        <f>BK152</f>
        <v>0</v>
      </c>
    </row>
    <row r="152" spans="1:65" s="12" customFormat="1" ht="22.8" customHeight="1">
      <c r="B152" s="170"/>
      <c r="C152" s="171"/>
      <c r="D152" s="172" t="s">
        <v>76</v>
      </c>
      <c r="E152" s="184" t="s">
        <v>376</v>
      </c>
      <c r="F152" s="184" t="s">
        <v>377</v>
      </c>
      <c r="G152" s="171"/>
      <c r="H152" s="171"/>
      <c r="I152" s="174"/>
      <c r="J152" s="185">
        <f>BK152</f>
        <v>0</v>
      </c>
      <c r="K152" s="171"/>
      <c r="L152" s="176"/>
      <c r="M152" s="177"/>
      <c r="N152" s="178"/>
      <c r="O152" s="178"/>
      <c r="P152" s="179">
        <f>SUM(P153:P184)</f>
        <v>0</v>
      </c>
      <c r="Q152" s="178"/>
      <c r="R152" s="179">
        <f>SUM(R153:R184)</f>
        <v>17.338049999999999</v>
      </c>
      <c r="S152" s="178"/>
      <c r="T152" s="180">
        <f>SUM(T153:T184)</f>
        <v>13.484999999999999</v>
      </c>
      <c r="AR152" s="181" t="s">
        <v>86</v>
      </c>
      <c r="AT152" s="182" t="s">
        <v>76</v>
      </c>
      <c r="AU152" s="182" t="s">
        <v>84</v>
      </c>
      <c r="AY152" s="181" t="s">
        <v>126</v>
      </c>
      <c r="BK152" s="183">
        <f>SUM(BK153:BK184)</f>
        <v>0</v>
      </c>
    </row>
    <row r="153" spans="1:65" s="2" customFormat="1" ht="24.15" customHeight="1">
      <c r="A153" s="33"/>
      <c r="B153" s="34"/>
      <c r="C153" s="186" t="s">
        <v>158</v>
      </c>
      <c r="D153" s="186" t="s">
        <v>129</v>
      </c>
      <c r="E153" s="187" t="s">
        <v>378</v>
      </c>
      <c r="F153" s="188" t="s">
        <v>379</v>
      </c>
      <c r="G153" s="189" t="s">
        <v>380</v>
      </c>
      <c r="H153" s="190">
        <v>72.25</v>
      </c>
      <c r="I153" s="191"/>
      <c r="J153" s="192">
        <f>ROUND(I153*H153,2)</f>
        <v>0</v>
      </c>
      <c r="K153" s="193"/>
      <c r="L153" s="38"/>
      <c r="M153" s="194" t="s">
        <v>1</v>
      </c>
      <c r="N153" s="195" t="s">
        <v>42</v>
      </c>
      <c r="O153" s="70"/>
      <c r="P153" s="196">
        <f>O153*H153</f>
        <v>0</v>
      </c>
      <c r="Q153" s="196">
        <v>0</v>
      </c>
      <c r="R153" s="196">
        <f>Q153*H153</f>
        <v>0</v>
      </c>
      <c r="S153" s="196">
        <v>0</v>
      </c>
      <c r="T153" s="197">
        <f>S153*H153</f>
        <v>0</v>
      </c>
      <c r="U153" s="33"/>
      <c r="V153" s="33"/>
      <c r="W153" s="33"/>
      <c r="X153" s="33"/>
      <c r="Y153" s="33"/>
      <c r="Z153" s="33"/>
      <c r="AA153" s="33"/>
      <c r="AB153" s="33"/>
      <c r="AC153" s="33"/>
      <c r="AD153" s="33"/>
      <c r="AE153" s="33"/>
      <c r="AR153" s="198" t="s">
        <v>293</v>
      </c>
      <c r="AT153" s="198" t="s">
        <v>129</v>
      </c>
      <c r="AU153" s="198" t="s">
        <v>86</v>
      </c>
      <c r="AY153" s="16" t="s">
        <v>126</v>
      </c>
      <c r="BE153" s="199">
        <f>IF(N153="základní",J153,0)</f>
        <v>0</v>
      </c>
      <c r="BF153" s="199">
        <f>IF(N153="snížená",J153,0)</f>
        <v>0</v>
      </c>
      <c r="BG153" s="199">
        <f>IF(N153="zákl. přenesená",J153,0)</f>
        <v>0</v>
      </c>
      <c r="BH153" s="199">
        <f>IF(N153="sníž. přenesená",J153,0)</f>
        <v>0</v>
      </c>
      <c r="BI153" s="199">
        <f>IF(N153="nulová",J153,0)</f>
        <v>0</v>
      </c>
      <c r="BJ153" s="16" t="s">
        <v>84</v>
      </c>
      <c r="BK153" s="199">
        <f>ROUND(I153*H153,2)</f>
        <v>0</v>
      </c>
      <c r="BL153" s="16" t="s">
        <v>293</v>
      </c>
      <c r="BM153" s="198" t="s">
        <v>381</v>
      </c>
    </row>
    <row r="154" spans="1:65" s="2" customFormat="1" ht="28.8">
      <c r="A154" s="33"/>
      <c r="B154" s="34"/>
      <c r="C154" s="35"/>
      <c r="D154" s="200" t="s">
        <v>135</v>
      </c>
      <c r="E154" s="35"/>
      <c r="F154" s="201" t="s">
        <v>382</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135</v>
      </c>
      <c r="AU154" s="16" t="s">
        <v>86</v>
      </c>
    </row>
    <row r="155" spans="1:65" s="2" customFormat="1" ht="38.4">
      <c r="A155" s="33"/>
      <c r="B155" s="34"/>
      <c r="C155" s="35"/>
      <c r="D155" s="200" t="s">
        <v>136</v>
      </c>
      <c r="E155" s="35"/>
      <c r="F155" s="205" t="s">
        <v>383</v>
      </c>
      <c r="G155" s="35"/>
      <c r="H155" s="35"/>
      <c r="I155" s="202"/>
      <c r="J155" s="35"/>
      <c r="K155" s="35"/>
      <c r="L155" s="38"/>
      <c r="M155" s="203"/>
      <c r="N155" s="204"/>
      <c r="O155" s="70"/>
      <c r="P155" s="70"/>
      <c r="Q155" s="70"/>
      <c r="R155" s="70"/>
      <c r="S155" s="70"/>
      <c r="T155" s="71"/>
      <c r="U155" s="33"/>
      <c r="V155" s="33"/>
      <c r="W155" s="33"/>
      <c r="X155" s="33"/>
      <c r="Y155" s="33"/>
      <c r="Z155" s="33"/>
      <c r="AA155" s="33"/>
      <c r="AB155" s="33"/>
      <c r="AC155" s="33"/>
      <c r="AD155" s="33"/>
      <c r="AE155" s="33"/>
      <c r="AT155" s="16" t="s">
        <v>136</v>
      </c>
      <c r="AU155" s="16" t="s">
        <v>86</v>
      </c>
    </row>
    <row r="156" spans="1:65" s="13" customFormat="1" ht="10.199999999999999">
      <c r="B156" s="210"/>
      <c r="C156" s="211"/>
      <c r="D156" s="200" t="s">
        <v>341</v>
      </c>
      <c r="E156" s="212" t="s">
        <v>1</v>
      </c>
      <c r="F156" s="213" t="s">
        <v>384</v>
      </c>
      <c r="G156" s="211"/>
      <c r="H156" s="214">
        <v>19</v>
      </c>
      <c r="I156" s="215"/>
      <c r="J156" s="211"/>
      <c r="K156" s="211"/>
      <c r="L156" s="216"/>
      <c r="M156" s="217"/>
      <c r="N156" s="218"/>
      <c r="O156" s="218"/>
      <c r="P156" s="218"/>
      <c r="Q156" s="218"/>
      <c r="R156" s="218"/>
      <c r="S156" s="218"/>
      <c r="T156" s="219"/>
      <c r="AT156" s="220" t="s">
        <v>341</v>
      </c>
      <c r="AU156" s="220" t="s">
        <v>86</v>
      </c>
      <c r="AV156" s="13" t="s">
        <v>86</v>
      </c>
      <c r="AW156" s="13" t="s">
        <v>34</v>
      </c>
      <c r="AX156" s="13" t="s">
        <v>77</v>
      </c>
      <c r="AY156" s="220" t="s">
        <v>126</v>
      </c>
    </row>
    <row r="157" spans="1:65" s="13" customFormat="1" ht="10.199999999999999">
      <c r="B157" s="210"/>
      <c r="C157" s="211"/>
      <c r="D157" s="200" t="s">
        <v>341</v>
      </c>
      <c r="E157" s="212" t="s">
        <v>1</v>
      </c>
      <c r="F157" s="213" t="s">
        <v>385</v>
      </c>
      <c r="G157" s="211"/>
      <c r="H157" s="214">
        <v>53.25</v>
      </c>
      <c r="I157" s="215"/>
      <c r="J157" s="211"/>
      <c r="K157" s="211"/>
      <c r="L157" s="216"/>
      <c r="M157" s="217"/>
      <c r="N157" s="218"/>
      <c r="O157" s="218"/>
      <c r="P157" s="218"/>
      <c r="Q157" s="218"/>
      <c r="R157" s="218"/>
      <c r="S157" s="218"/>
      <c r="T157" s="219"/>
      <c r="AT157" s="220" t="s">
        <v>341</v>
      </c>
      <c r="AU157" s="220" t="s">
        <v>86</v>
      </c>
      <c r="AV157" s="13" t="s">
        <v>86</v>
      </c>
      <c r="AW157" s="13" t="s">
        <v>34</v>
      </c>
      <c r="AX157" s="13" t="s">
        <v>77</v>
      </c>
      <c r="AY157" s="220" t="s">
        <v>126</v>
      </c>
    </row>
    <row r="158" spans="1:65" s="14" customFormat="1" ht="10.199999999999999">
      <c r="B158" s="221"/>
      <c r="C158" s="222"/>
      <c r="D158" s="200" t="s">
        <v>341</v>
      </c>
      <c r="E158" s="223" t="s">
        <v>1</v>
      </c>
      <c r="F158" s="224" t="s">
        <v>345</v>
      </c>
      <c r="G158" s="222"/>
      <c r="H158" s="225">
        <v>72.25</v>
      </c>
      <c r="I158" s="226"/>
      <c r="J158" s="222"/>
      <c r="K158" s="222"/>
      <c r="L158" s="227"/>
      <c r="M158" s="228"/>
      <c r="N158" s="229"/>
      <c r="O158" s="229"/>
      <c r="P158" s="229"/>
      <c r="Q158" s="229"/>
      <c r="R158" s="229"/>
      <c r="S158" s="229"/>
      <c r="T158" s="230"/>
      <c r="AT158" s="231" t="s">
        <v>341</v>
      </c>
      <c r="AU158" s="231" t="s">
        <v>86</v>
      </c>
      <c r="AV158" s="14" t="s">
        <v>149</v>
      </c>
      <c r="AW158" s="14" t="s">
        <v>34</v>
      </c>
      <c r="AX158" s="14" t="s">
        <v>84</v>
      </c>
      <c r="AY158" s="231" t="s">
        <v>126</v>
      </c>
    </row>
    <row r="159" spans="1:65" s="2" customFormat="1" ht="24.15" customHeight="1">
      <c r="A159" s="33"/>
      <c r="B159" s="34"/>
      <c r="C159" s="186" t="s">
        <v>163</v>
      </c>
      <c r="D159" s="186" t="s">
        <v>129</v>
      </c>
      <c r="E159" s="187" t="s">
        <v>386</v>
      </c>
      <c r="F159" s="188" t="s">
        <v>387</v>
      </c>
      <c r="G159" s="189" t="s">
        <v>380</v>
      </c>
      <c r="H159" s="190">
        <v>300</v>
      </c>
      <c r="I159" s="191"/>
      <c r="J159" s="192">
        <f>ROUND(I159*H159,2)</f>
        <v>0</v>
      </c>
      <c r="K159" s="193"/>
      <c r="L159" s="38"/>
      <c r="M159" s="194" t="s">
        <v>1</v>
      </c>
      <c r="N159" s="195" t="s">
        <v>42</v>
      </c>
      <c r="O159" s="70"/>
      <c r="P159" s="196">
        <f>O159*H159</f>
        <v>0</v>
      </c>
      <c r="Q159" s="196">
        <v>0</v>
      </c>
      <c r="R159" s="196">
        <f>Q159*H159</f>
        <v>0</v>
      </c>
      <c r="S159" s="196">
        <v>0</v>
      </c>
      <c r="T159" s="197">
        <f>S159*H159</f>
        <v>0</v>
      </c>
      <c r="U159" s="33"/>
      <c r="V159" s="33"/>
      <c r="W159" s="33"/>
      <c r="X159" s="33"/>
      <c r="Y159" s="33"/>
      <c r="Z159" s="33"/>
      <c r="AA159" s="33"/>
      <c r="AB159" s="33"/>
      <c r="AC159" s="33"/>
      <c r="AD159" s="33"/>
      <c r="AE159" s="33"/>
      <c r="AR159" s="198" t="s">
        <v>293</v>
      </c>
      <c r="AT159" s="198" t="s">
        <v>129</v>
      </c>
      <c r="AU159" s="198" t="s">
        <v>86</v>
      </c>
      <c r="AY159" s="16" t="s">
        <v>126</v>
      </c>
      <c r="BE159" s="199">
        <f>IF(N159="základní",J159,0)</f>
        <v>0</v>
      </c>
      <c r="BF159" s="199">
        <f>IF(N159="snížená",J159,0)</f>
        <v>0</v>
      </c>
      <c r="BG159" s="199">
        <f>IF(N159="zákl. přenesená",J159,0)</f>
        <v>0</v>
      </c>
      <c r="BH159" s="199">
        <f>IF(N159="sníž. přenesená",J159,0)</f>
        <v>0</v>
      </c>
      <c r="BI159" s="199">
        <f>IF(N159="nulová",J159,0)</f>
        <v>0</v>
      </c>
      <c r="BJ159" s="16" t="s">
        <v>84</v>
      </c>
      <c r="BK159" s="199">
        <f>ROUND(I159*H159,2)</f>
        <v>0</v>
      </c>
      <c r="BL159" s="16" t="s">
        <v>293</v>
      </c>
      <c r="BM159" s="198" t="s">
        <v>388</v>
      </c>
    </row>
    <row r="160" spans="1:65" s="2" customFormat="1" ht="28.8">
      <c r="A160" s="33"/>
      <c r="B160" s="34"/>
      <c r="C160" s="35"/>
      <c r="D160" s="200" t="s">
        <v>135</v>
      </c>
      <c r="E160" s="35"/>
      <c r="F160" s="201" t="s">
        <v>389</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135</v>
      </c>
      <c r="AU160" s="16" t="s">
        <v>86</v>
      </c>
    </row>
    <row r="161" spans="1:65" s="2" customFormat="1" ht="28.8">
      <c r="A161" s="33"/>
      <c r="B161" s="34"/>
      <c r="C161" s="35"/>
      <c r="D161" s="200" t="s">
        <v>136</v>
      </c>
      <c r="E161" s="35"/>
      <c r="F161" s="205" t="s">
        <v>390</v>
      </c>
      <c r="G161" s="35"/>
      <c r="H161" s="35"/>
      <c r="I161" s="202"/>
      <c r="J161" s="35"/>
      <c r="K161" s="35"/>
      <c r="L161" s="38"/>
      <c r="M161" s="203"/>
      <c r="N161" s="204"/>
      <c r="O161" s="70"/>
      <c r="P161" s="70"/>
      <c r="Q161" s="70"/>
      <c r="R161" s="70"/>
      <c r="S161" s="70"/>
      <c r="T161" s="71"/>
      <c r="U161" s="33"/>
      <c r="V161" s="33"/>
      <c r="W161" s="33"/>
      <c r="X161" s="33"/>
      <c r="Y161" s="33"/>
      <c r="Z161" s="33"/>
      <c r="AA161" s="33"/>
      <c r="AB161" s="33"/>
      <c r="AC161" s="33"/>
      <c r="AD161" s="33"/>
      <c r="AE161" s="33"/>
      <c r="AT161" s="16" t="s">
        <v>136</v>
      </c>
      <c r="AU161" s="16" t="s">
        <v>86</v>
      </c>
    </row>
    <row r="162" spans="1:65" s="13" customFormat="1" ht="10.199999999999999">
      <c r="B162" s="210"/>
      <c r="C162" s="211"/>
      <c r="D162" s="200" t="s">
        <v>341</v>
      </c>
      <c r="E162" s="212" t="s">
        <v>1</v>
      </c>
      <c r="F162" s="213" t="s">
        <v>391</v>
      </c>
      <c r="G162" s="211"/>
      <c r="H162" s="214">
        <v>300</v>
      </c>
      <c r="I162" s="215"/>
      <c r="J162" s="211"/>
      <c r="K162" s="211"/>
      <c r="L162" s="216"/>
      <c r="M162" s="217"/>
      <c r="N162" s="218"/>
      <c r="O162" s="218"/>
      <c r="P162" s="218"/>
      <c r="Q162" s="218"/>
      <c r="R162" s="218"/>
      <c r="S162" s="218"/>
      <c r="T162" s="219"/>
      <c r="AT162" s="220" t="s">
        <v>341</v>
      </c>
      <c r="AU162" s="220" t="s">
        <v>86</v>
      </c>
      <c r="AV162" s="13" t="s">
        <v>86</v>
      </c>
      <c r="AW162" s="13" t="s">
        <v>34</v>
      </c>
      <c r="AX162" s="13" t="s">
        <v>84</v>
      </c>
      <c r="AY162" s="220" t="s">
        <v>126</v>
      </c>
    </row>
    <row r="163" spans="1:65" s="2" customFormat="1" ht="24.15" customHeight="1">
      <c r="A163" s="33"/>
      <c r="B163" s="34"/>
      <c r="C163" s="186" t="s">
        <v>169</v>
      </c>
      <c r="D163" s="186" t="s">
        <v>129</v>
      </c>
      <c r="E163" s="187" t="s">
        <v>392</v>
      </c>
      <c r="F163" s="188" t="s">
        <v>393</v>
      </c>
      <c r="G163" s="189" t="s">
        <v>380</v>
      </c>
      <c r="H163" s="190">
        <v>435</v>
      </c>
      <c r="I163" s="191"/>
      <c r="J163" s="192">
        <f>ROUND(I163*H163,2)</f>
        <v>0</v>
      </c>
      <c r="K163" s="193"/>
      <c r="L163" s="38"/>
      <c r="M163" s="194" t="s">
        <v>1</v>
      </c>
      <c r="N163" s="195" t="s">
        <v>42</v>
      </c>
      <c r="O163" s="70"/>
      <c r="P163" s="196">
        <f>O163*H163</f>
        <v>0</v>
      </c>
      <c r="Q163" s="196">
        <v>3.1E-2</v>
      </c>
      <c r="R163" s="196">
        <f>Q163*H163</f>
        <v>13.484999999999999</v>
      </c>
      <c r="S163" s="196">
        <v>3.1E-2</v>
      </c>
      <c r="T163" s="197">
        <f>S163*H163</f>
        <v>13.484999999999999</v>
      </c>
      <c r="U163" s="33"/>
      <c r="V163" s="33"/>
      <c r="W163" s="33"/>
      <c r="X163" s="33"/>
      <c r="Y163" s="33"/>
      <c r="Z163" s="33"/>
      <c r="AA163" s="33"/>
      <c r="AB163" s="33"/>
      <c r="AC163" s="33"/>
      <c r="AD163" s="33"/>
      <c r="AE163" s="33"/>
      <c r="AR163" s="198" t="s">
        <v>293</v>
      </c>
      <c r="AT163" s="198" t="s">
        <v>129</v>
      </c>
      <c r="AU163" s="198" t="s">
        <v>86</v>
      </c>
      <c r="AY163" s="16" t="s">
        <v>126</v>
      </c>
      <c r="BE163" s="199">
        <f>IF(N163="základní",J163,0)</f>
        <v>0</v>
      </c>
      <c r="BF163" s="199">
        <f>IF(N163="snížená",J163,0)</f>
        <v>0</v>
      </c>
      <c r="BG163" s="199">
        <f>IF(N163="zákl. přenesená",J163,0)</f>
        <v>0</v>
      </c>
      <c r="BH163" s="199">
        <f>IF(N163="sníž. přenesená",J163,0)</f>
        <v>0</v>
      </c>
      <c r="BI163" s="199">
        <f>IF(N163="nulová",J163,0)</f>
        <v>0</v>
      </c>
      <c r="BJ163" s="16" t="s">
        <v>84</v>
      </c>
      <c r="BK163" s="199">
        <f>ROUND(I163*H163,2)</f>
        <v>0</v>
      </c>
      <c r="BL163" s="16" t="s">
        <v>293</v>
      </c>
      <c r="BM163" s="198" t="s">
        <v>394</v>
      </c>
    </row>
    <row r="164" spans="1:65" s="2" customFormat="1" ht="28.8">
      <c r="A164" s="33"/>
      <c r="B164" s="34"/>
      <c r="C164" s="35"/>
      <c r="D164" s="200" t="s">
        <v>135</v>
      </c>
      <c r="E164" s="35"/>
      <c r="F164" s="201" t="s">
        <v>395</v>
      </c>
      <c r="G164" s="35"/>
      <c r="H164" s="35"/>
      <c r="I164" s="202"/>
      <c r="J164" s="35"/>
      <c r="K164" s="35"/>
      <c r="L164" s="38"/>
      <c r="M164" s="203"/>
      <c r="N164" s="204"/>
      <c r="O164" s="70"/>
      <c r="P164" s="70"/>
      <c r="Q164" s="70"/>
      <c r="R164" s="70"/>
      <c r="S164" s="70"/>
      <c r="T164" s="71"/>
      <c r="U164" s="33"/>
      <c r="V164" s="33"/>
      <c r="W164" s="33"/>
      <c r="X164" s="33"/>
      <c r="Y164" s="33"/>
      <c r="Z164" s="33"/>
      <c r="AA164" s="33"/>
      <c r="AB164" s="33"/>
      <c r="AC164" s="33"/>
      <c r="AD164" s="33"/>
      <c r="AE164" s="33"/>
      <c r="AT164" s="16" t="s">
        <v>135</v>
      </c>
      <c r="AU164" s="16" t="s">
        <v>86</v>
      </c>
    </row>
    <row r="165" spans="1:65" s="2" customFormat="1" ht="19.2">
      <c r="A165" s="33"/>
      <c r="B165" s="34"/>
      <c r="C165" s="35"/>
      <c r="D165" s="200" t="s">
        <v>136</v>
      </c>
      <c r="E165" s="35"/>
      <c r="F165" s="205" t="s">
        <v>396</v>
      </c>
      <c r="G165" s="35"/>
      <c r="H165" s="35"/>
      <c r="I165" s="202"/>
      <c r="J165" s="35"/>
      <c r="K165" s="35"/>
      <c r="L165" s="38"/>
      <c r="M165" s="203"/>
      <c r="N165" s="204"/>
      <c r="O165" s="70"/>
      <c r="P165" s="70"/>
      <c r="Q165" s="70"/>
      <c r="R165" s="70"/>
      <c r="S165" s="70"/>
      <c r="T165" s="71"/>
      <c r="U165" s="33"/>
      <c r="V165" s="33"/>
      <c r="W165" s="33"/>
      <c r="X165" s="33"/>
      <c r="Y165" s="33"/>
      <c r="Z165" s="33"/>
      <c r="AA165" s="33"/>
      <c r="AB165" s="33"/>
      <c r="AC165" s="33"/>
      <c r="AD165" s="33"/>
      <c r="AE165" s="33"/>
      <c r="AT165" s="16" t="s">
        <v>136</v>
      </c>
      <c r="AU165" s="16" t="s">
        <v>86</v>
      </c>
    </row>
    <row r="166" spans="1:65" s="13" customFormat="1" ht="20.399999999999999">
      <c r="B166" s="210"/>
      <c r="C166" s="211"/>
      <c r="D166" s="200" t="s">
        <v>341</v>
      </c>
      <c r="E166" s="212" t="s">
        <v>1</v>
      </c>
      <c r="F166" s="213" t="s">
        <v>397</v>
      </c>
      <c r="G166" s="211"/>
      <c r="H166" s="214">
        <v>435</v>
      </c>
      <c r="I166" s="215"/>
      <c r="J166" s="211"/>
      <c r="K166" s="211"/>
      <c r="L166" s="216"/>
      <c r="M166" s="217"/>
      <c r="N166" s="218"/>
      <c r="O166" s="218"/>
      <c r="P166" s="218"/>
      <c r="Q166" s="218"/>
      <c r="R166" s="218"/>
      <c r="S166" s="218"/>
      <c r="T166" s="219"/>
      <c r="AT166" s="220" t="s">
        <v>341</v>
      </c>
      <c r="AU166" s="220" t="s">
        <v>86</v>
      </c>
      <c r="AV166" s="13" t="s">
        <v>86</v>
      </c>
      <c r="AW166" s="13" t="s">
        <v>34</v>
      </c>
      <c r="AX166" s="13" t="s">
        <v>84</v>
      </c>
      <c r="AY166" s="220" t="s">
        <v>126</v>
      </c>
    </row>
    <row r="167" spans="1:65" s="2" customFormat="1" ht="14.4" customHeight="1">
      <c r="A167" s="33"/>
      <c r="B167" s="34"/>
      <c r="C167" s="186" t="s">
        <v>174</v>
      </c>
      <c r="D167" s="186" t="s">
        <v>129</v>
      </c>
      <c r="E167" s="187" t="s">
        <v>398</v>
      </c>
      <c r="F167" s="188" t="s">
        <v>399</v>
      </c>
      <c r="G167" s="189" t="s">
        <v>380</v>
      </c>
      <c r="H167" s="190">
        <v>435</v>
      </c>
      <c r="I167" s="191"/>
      <c r="J167" s="192">
        <f>ROUND(I167*H167,2)</f>
        <v>0</v>
      </c>
      <c r="K167" s="193"/>
      <c r="L167" s="38"/>
      <c r="M167" s="194" t="s">
        <v>1</v>
      </c>
      <c r="N167" s="195" t="s">
        <v>42</v>
      </c>
      <c r="O167" s="70"/>
      <c r="P167" s="196">
        <f>O167*H167</f>
        <v>0</v>
      </c>
      <c r="Q167" s="196">
        <v>4.0299999999999997E-3</v>
      </c>
      <c r="R167" s="196">
        <f>Q167*H167</f>
        <v>1.7530499999999998</v>
      </c>
      <c r="S167" s="196">
        <v>0</v>
      </c>
      <c r="T167" s="197">
        <f>S167*H167</f>
        <v>0</v>
      </c>
      <c r="U167" s="33"/>
      <c r="V167" s="33"/>
      <c r="W167" s="33"/>
      <c r="X167" s="33"/>
      <c r="Y167" s="33"/>
      <c r="Z167" s="33"/>
      <c r="AA167" s="33"/>
      <c r="AB167" s="33"/>
      <c r="AC167" s="33"/>
      <c r="AD167" s="33"/>
      <c r="AE167" s="33"/>
      <c r="AR167" s="198" t="s">
        <v>293</v>
      </c>
      <c r="AT167" s="198" t="s">
        <v>129</v>
      </c>
      <c r="AU167" s="198" t="s">
        <v>86</v>
      </c>
      <c r="AY167" s="16" t="s">
        <v>126</v>
      </c>
      <c r="BE167" s="199">
        <f>IF(N167="základní",J167,0)</f>
        <v>0</v>
      </c>
      <c r="BF167" s="199">
        <f>IF(N167="snížená",J167,0)</f>
        <v>0</v>
      </c>
      <c r="BG167" s="199">
        <f>IF(N167="zákl. přenesená",J167,0)</f>
        <v>0</v>
      </c>
      <c r="BH167" s="199">
        <f>IF(N167="sníž. přenesená",J167,0)</f>
        <v>0</v>
      </c>
      <c r="BI167" s="199">
        <f>IF(N167="nulová",J167,0)</f>
        <v>0</v>
      </c>
      <c r="BJ167" s="16" t="s">
        <v>84</v>
      </c>
      <c r="BK167" s="199">
        <f>ROUND(I167*H167,2)</f>
        <v>0</v>
      </c>
      <c r="BL167" s="16" t="s">
        <v>293</v>
      </c>
      <c r="BM167" s="198" t="s">
        <v>400</v>
      </c>
    </row>
    <row r="168" spans="1:65" s="2" customFormat="1" ht="19.2">
      <c r="A168" s="33"/>
      <c r="B168" s="34"/>
      <c r="C168" s="35"/>
      <c r="D168" s="200" t="s">
        <v>135</v>
      </c>
      <c r="E168" s="35"/>
      <c r="F168" s="201" t="s">
        <v>401</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135</v>
      </c>
      <c r="AU168" s="16" t="s">
        <v>86</v>
      </c>
    </row>
    <row r="169" spans="1:65" s="2" customFormat="1" ht="19.2">
      <c r="A169" s="33"/>
      <c r="B169" s="34"/>
      <c r="C169" s="35"/>
      <c r="D169" s="200" t="s">
        <v>136</v>
      </c>
      <c r="E169" s="35"/>
      <c r="F169" s="205" t="s">
        <v>402</v>
      </c>
      <c r="G169" s="35"/>
      <c r="H169" s="35"/>
      <c r="I169" s="202"/>
      <c r="J169" s="35"/>
      <c r="K169" s="35"/>
      <c r="L169" s="38"/>
      <c r="M169" s="203"/>
      <c r="N169" s="204"/>
      <c r="O169" s="70"/>
      <c r="P169" s="70"/>
      <c r="Q169" s="70"/>
      <c r="R169" s="70"/>
      <c r="S169" s="70"/>
      <c r="T169" s="71"/>
      <c r="U169" s="33"/>
      <c r="V169" s="33"/>
      <c r="W169" s="33"/>
      <c r="X169" s="33"/>
      <c r="Y169" s="33"/>
      <c r="Z169" s="33"/>
      <c r="AA169" s="33"/>
      <c r="AB169" s="33"/>
      <c r="AC169" s="33"/>
      <c r="AD169" s="33"/>
      <c r="AE169" s="33"/>
      <c r="AT169" s="16" t="s">
        <v>136</v>
      </c>
      <c r="AU169" s="16" t="s">
        <v>86</v>
      </c>
    </row>
    <row r="170" spans="1:65" s="13" customFormat="1" ht="20.399999999999999">
      <c r="B170" s="210"/>
      <c r="C170" s="211"/>
      <c r="D170" s="200" t="s">
        <v>341</v>
      </c>
      <c r="E170" s="212" t="s">
        <v>1</v>
      </c>
      <c r="F170" s="213" t="s">
        <v>403</v>
      </c>
      <c r="G170" s="211"/>
      <c r="H170" s="214">
        <v>435</v>
      </c>
      <c r="I170" s="215"/>
      <c r="J170" s="211"/>
      <c r="K170" s="211"/>
      <c r="L170" s="216"/>
      <c r="M170" s="217"/>
      <c r="N170" s="218"/>
      <c r="O170" s="218"/>
      <c r="P170" s="218"/>
      <c r="Q170" s="218"/>
      <c r="R170" s="218"/>
      <c r="S170" s="218"/>
      <c r="T170" s="219"/>
      <c r="AT170" s="220" t="s">
        <v>341</v>
      </c>
      <c r="AU170" s="220" t="s">
        <v>86</v>
      </c>
      <c r="AV170" s="13" t="s">
        <v>86</v>
      </c>
      <c r="AW170" s="13" t="s">
        <v>34</v>
      </c>
      <c r="AX170" s="13" t="s">
        <v>84</v>
      </c>
      <c r="AY170" s="220" t="s">
        <v>126</v>
      </c>
    </row>
    <row r="171" spans="1:65" s="2" customFormat="1" ht="37.799999999999997" customHeight="1">
      <c r="A171" s="33"/>
      <c r="B171" s="34"/>
      <c r="C171" s="186" t="s">
        <v>181</v>
      </c>
      <c r="D171" s="186" t="s">
        <v>129</v>
      </c>
      <c r="E171" s="187" t="s">
        <v>404</v>
      </c>
      <c r="F171" s="188" t="s">
        <v>405</v>
      </c>
      <c r="G171" s="189" t="s">
        <v>380</v>
      </c>
      <c r="H171" s="190">
        <v>350</v>
      </c>
      <c r="I171" s="191"/>
      <c r="J171" s="192">
        <f>ROUND(I171*H171,2)</f>
        <v>0</v>
      </c>
      <c r="K171" s="193"/>
      <c r="L171" s="38"/>
      <c r="M171" s="194" t="s">
        <v>1</v>
      </c>
      <c r="N171" s="195" t="s">
        <v>42</v>
      </c>
      <c r="O171" s="70"/>
      <c r="P171" s="196">
        <f>O171*H171</f>
        <v>0</v>
      </c>
      <c r="Q171" s="196">
        <v>6.0000000000000001E-3</v>
      </c>
      <c r="R171" s="196">
        <f>Q171*H171</f>
        <v>2.1</v>
      </c>
      <c r="S171" s="196">
        <v>0</v>
      </c>
      <c r="T171" s="197">
        <f>S171*H171</f>
        <v>0</v>
      </c>
      <c r="U171" s="33"/>
      <c r="V171" s="33"/>
      <c r="W171" s="33"/>
      <c r="X171" s="33"/>
      <c r="Y171" s="33"/>
      <c r="Z171" s="33"/>
      <c r="AA171" s="33"/>
      <c r="AB171" s="33"/>
      <c r="AC171" s="33"/>
      <c r="AD171" s="33"/>
      <c r="AE171" s="33"/>
      <c r="AR171" s="198" t="s">
        <v>293</v>
      </c>
      <c r="AT171" s="198" t="s">
        <v>129</v>
      </c>
      <c r="AU171" s="198" t="s">
        <v>86</v>
      </c>
      <c r="AY171" s="16" t="s">
        <v>126</v>
      </c>
      <c r="BE171" s="199">
        <f>IF(N171="základní",J171,0)</f>
        <v>0</v>
      </c>
      <c r="BF171" s="199">
        <f>IF(N171="snížená",J171,0)</f>
        <v>0</v>
      </c>
      <c r="BG171" s="199">
        <f>IF(N171="zákl. přenesená",J171,0)</f>
        <v>0</v>
      </c>
      <c r="BH171" s="199">
        <f>IF(N171="sníž. přenesená",J171,0)</f>
        <v>0</v>
      </c>
      <c r="BI171" s="199">
        <f>IF(N171="nulová",J171,0)</f>
        <v>0</v>
      </c>
      <c r="BJ171" s="16" t="s">
        <v>84</v>
      </c>
      <c r="BK171" s="199">
        <f>ROUND(I171*H171,2)</f>
        <v>0</v>
      </c>
      <c r="BL171" s="16" t="s">
        <v>293</v>
      </c>
      <c r="BM171" s="198" t="s">
        <v>406</v>
      </c>
    </row>
    <row r="172" spans="1:65" s="2" customFormat="1" ht="38.4">
      <c r="A172" s="33"/>
      <c r="B172" s="34"/>
      <c r="C172" s="35"/>
      <c r="D172" s="200" t="s">
        <v>135</v>
      </c>
      <c r="E172" s="35"/>
      <c r="F172" s="201" t="s">
        <v>407</v>
      </c>
      <c r="G172" s="35"/>
      <c r="H172" s="35"/>
      <c r="I172" s="202"/>
      <c r="J172" s="35"/>
      <c r="K172" s="35"/>
      <c r="L172" s="38"/>
      <c r="M172" s="203"/>
      <c r="N172" s="204"/>
      <c r="O172" s="70"/>
      <c r="P172" s="70"/>
      <c r="Q172" s="70"/>
      <c r="R172" s="70"/>
      <c r="S172" s="70"/>
      <c r="T172" s="71"/>
      <c r="U172" s="33"/>
      <c r="V172" s="33"/>
      <c r="W172" s="33"/>
      <c r="X172" s="33"/>
      <c r="Y172" s="33"/>
      <c r="Z172" s="33"/>
      <c r="AA172" s="33"/>
      <c r="AB172" s="33"/>
      <c r="AC172" s="33"/>
      <c r="AD172" s="33"/>
      <c r="AE172" s="33"/>
      <c r="AT172" s="16" t="s">
        <v>135</v>
      </c>
      <c r="AU172" s="16" t="s">
        <v>86</v>
      </c>
    </row>
    <row r="173" spans="1:65" s="2" customFormat="1" ht="48">
      <c r="A173" s="33"/>
      <c r="B173" s="34"/>
      <c r="C173" s="35"/>
      <c r="D173" s="200" t="s">
        <v>136</v>
      </c>
      <c r="E173" s="35"/>
      <c r="F173" s="205" t="s">
        <v>408</v>
      </c>
      <c r="G173" s="35"/>
      <c r="H173" s="35"/>
      <c r="I173" s="202"/>
      <c r="J173" s="35"/>
      <c r="K173" s="35"/>
      <c r="L173" s="38"/>
      <c r="M173" s="203"/>
      <c r="N173" s="204"/>
      <c r="O173" s="70"/>
      <c r="P173" s="70"/>
      <c r="Q173" s="70"/>
      <c r="R173" s="70"/>
      <c r="S173" s="70"/>
      <c r="T173" s="71"/>
      <c r="U173" s="33"/>
      <c r="V173" s="33"/>
      <c r="W173" s="33"/>
      <c r="X173" s="33"/>
      <c r="Y173" s="33"/>
      <c r="Z173" s="33"/>
      <c r="AA173" s="33"/>
      <c r="AB173" s="33"/>
      <c r="AC173" s="33"/>
      <c r="AD173" s="33"/>
      <c r="AE173" s="33"/>
      <c r="AT173" s="16" t="s">
        <v>136</v>
      </c>
      <c r="AU173" s="16" t="s">
        <v>86</v>
      </c>
    </row>
    <row r="174" spans="1:65" s="13" customFormat="1" ht="10.199999999999999">
      <c r="B174" s="210"/>
      <c r="C174" s="211"/>
      <c r="D174" s="200" t="s">
        <v>341</v>
      </c>
      <c r="E174" s="212" t="s">
        <v>1</v>
      </c>
      <c r="F174" s="213" t="s">
        <v>409</v>
      </c>
      <c r="G174" s="211"/>
      <c r="H174" s="214">
        <v>350</v>
      </c>
      <c r="I174" s="215"/>
      <c r="J174" s="211"/>
      <c r="K174" s="211"/>
      <c r="L174" s="216"/>
      <c r="M174" s="217"/>
      <c r="N174" s="218"/>
      <c r="O174" s="218"/>
      <c r="P174" s="218"/>
      <c r="Q174" s="218"/>
      <c r="R174" s="218"/>
      <c r="S174" s="218"/>
      <c r="T174" s="219"/>
      <c r="AT174" s="220" t="s">
        <v>341</v>
      </c>
      <c r="AU174" s="220" t="s">
        <v>86</v>
      </c>
      <c r="AV174" s="13" t="s">
        <v>86</v>
      </c>
      <c r="AW174" s="13" t="s">
        <v>34</v>
      </c>
      <c r="AX174" s="13" t="s">
        <v>84</v>
      </c>
      <c r="AY174" s="220" t="s">
        <v>126</v>
      </c>
    </row>
    <row r="175" spans="1:65" s="2" customFormat="1" ht="24.15" customHeight="1">
      <c r="A175" s="33"/>
      <c r="B175" s="34"/>
      <c r="C175" s="186" t="s">
        <v>186</v>
      </c>
      <c r="D175" s="186" t="s">
        <v>129</v>
      </c>
      <c r="E175" s="187" t="s">
        <v>410</v>
      </c>
      <c r="F175" s="188" t="s">
        <v>411</v>
      </c>
      <c r="G175" s="189" t="s">
        <v>380</v>
      </c>
      <c r="H175" s="190">
        <v>385</v>
      </c>
      <c r="I175" s="191"/>
      <c r="J175" s="192">
        <f>ROUND(I175*H175,2)</f>
        <v>0</v>
      </c>
      <c r="K175" s="193"/>
      <c r="L175" s="38"/>
      <c r="M175" s="194" t="s">
        <v>1</v>
      </c>
      <c r="N175" s="195" t="s">
        <v>42</v>
      </c>
      <c r="O175" s="70"/>
      <c r="P175" s="196">
        <f>O175*H175</f>
        <v>0</v>
      </c>
      <c r="Q175" s="196">
        <v>0</v>
      </c>
      <c r="R175" s="196">
        <f>Q175*H175</f>
        <v>0</v>
      </c>
      <c r="S175" s="196">
        <v>0</v>
      </c>
      <c r="T175" s="197">
        <f>S175*H175</f>
        <v>0</v>
      </c>
      <c r="U175" s="33"/>
      <c r="V175" s="33"/>
      <c r="W175" s="33"/>
      <c r="X175" s="33"/>
      <c r="Y175" s="33"/>
      <c r="Z175" s="33"/>
      <c r="AA175" s="33"/>
      <c r="AB175" s="33"/>
      <c r="AC175" s="33"/>
      <c r="AD175" s="33"/>
      <c r="AE175" s="33"/>
      <c r="AR175" s="198" t="s">
        <v>293</v>
      </c>
      <c r="AT175" s="198" t="s">
        <v>129</v>
      </c>
      <c r="AU175" s="198" t="s">
        <v>86</v>
      </c>
      <c r="AY175" s="16" t="s">
        <v>126</v>
      </c>
      <c r="BE175" s="199">
        <f>IF(N175="základní",J175,0)</f>
        <v>0</v>
      </c>
      <c r="BF175" s="199">
        <f>IF(N175="snížená",J175,0)</f>
        <v>0</v>
      </c>
      <c r="BG175" s="199">
        <f>IF(N175="zákl. přenesená",J175,0)</f>
        <v>0</v>
      </c>
      <c r="BH175" s="199">
        <f>IF(N175="sníž. přenesená",J175,0)</f>
        <v>0</v>
      </c>
      <c r="BI175" s="199">
        <f>IF(N175="nulová",J175,0)</f>
        <v>0</v>
      </c>
      <c r="BJ175" s="16" t="s">
        <v>84</v>
      </c>
      <c r="BK175" s="199">
        <f>ROUND(I175*H175,2)</f>
        <v>0</v>
      </c>
      <c r="BL175" s="16" t="s">
        <v>293</v>
      </c>
      <c r="BM175" s="198" t="s">
        <v>412</v>
      </c>
    </row>
    <row r="176" spans="1:65" s="2" customFormat="1" ht="38.4">
      <c r="A176" s="33"/>
      <c r="B176" s="34"/>
      <c r="C176" s="35"/>
      <c r="D176" s="200" t="s">
        <v>135</v>
      </c>
      <c r="E176" s="35"/>
      <c r="F176" s="201" t="s">
        <v>413</v>
      </c>
      <c r="G176" s="35"/>
      <c r="H176" s="35"/>
      <c r="I176" s="202"/>
      <c r="J176" s="35"/>
      <c r="K176" s="35"/>
      <c r="L176" s="38"/>
      <c r="M176" s="203"/>
      <c r="N176" s="204"/>
      <c r="O176" s="70"/>
      <c r="P176" s="70"/>
      <c r="Q176" s="70"/>
      <c r="R176" s="70"/>
      <c r="S176" s="70"/>
      <c r="T176" s="71"/>
      <c r="U176" s="33"/>
      <c r="V176" s="33"/>
      <c r="W176" s="33"/>
      <c r="X176" s="33"/>
      <c r="Y176" s="33"/>
      <c r="Z176" s="33"/>
      <c r="AA176" s="33"/>
      <c r="AB176" s="33"/>
      <c r="AC176" s="33"/>
      <c r="AD176" s="33"/>
      <c r="AE176" s="33"/>
      <c r="AT176" s="16" t="s">
        <v>135</v>
      </c>
      <c r="AU176" s="16" t="s">
        <v>86</v>
      </c>
    </row>
    <row r="177" spans="1:65" s="2" customFormat="1" ht="38.4">
      <c r="A177" s="33"/>
      <c r="B177" s="34"/>
      <c r="C177" s="35"/>
      <c r="D177" s="200" t="s">
        <v>136</v>
      </c>
      <c r="E177" s="35"/>
      <c r="F177" s="205" t="s">
        <v>414</v>
      </c>
      <c r="G177" s="35"/>
      <c r="H177" s="35"/>
      <c r="I177" s="202"/>
      <c r="J177" s="35"/>
      <c r="K177" s="35"/>
      <c r="L177" s="38"/>
      <c r="M177" s="203"/>
      <c r="N177" s="204"/>
      <c r="O177" s="70"/>
      <c r="P177" s="70"/>
      <c r="Q177" s="70"/>
      <c r="R177" s="70"/>
      <c r="S177" s="70"/>
      <c r="T177" s="71"/>
      <c r="U177" s="33"/>
      <c r="V177" s="33"/>
      <c r="W177" s="33"/>
      <c r="X177" s="33"/>
      <c r="Y177" s="33"/>
      <c r="Z177" s="33"/>
      <c r="AA177" s="33"/>
      <c r="AB177" s="33"/>
      <c r="AC177" s="33"/>
      <c r="AD177" s="33"/>
      <c r="AE177" s="33"/>
      <c r="AT177" s="16" t="s">
        <v>136</v>
      </c>
      <c r="AU177" s="16" t="s">
        <v>86</v>
      </c>
    </row>
    <row r="178" spans="1:65" s="13" customFormat="1" ht="10.199999999999999">
      <c r="B178" s="210"/>
      <c r="C178" s="211"/>
      <c r="D178" s="200" t="s">
        <v>341</v>
      </c>
      <c r="E178" s="212" t="s">
        <v>1</v>
      </c>
      <c r="F178" s="213" t="s">
        <v>415</v>
      </c>
      <c r="G178" s="211"/>
      <c r="H178" s="214">
        <v>300</v>
      </c>
      <c r="I178" s="215"/>
      <c r="J178" s="211"/>
      <c r="K178" s="211"/>
      <c r="L178" s="216"/>
      <c r="M178" s="217"/>
      <c r="N178" s="218"/>
      <c r="O178" s="218"/>
      <c r="P178" s="218"/>
      <c r="Q178" s="218"/>
      <c r="R178" s="218"/>
      <c r="S178" s="218"/>
      <c r="T178" s="219"/>
      <c r="AT178" s="220" t="s">
        <v>341</v>
      </c>
      <c r="AU178" s="220" t="s">
        <v>86</v>
      </c>
      <c r="AV178" s="13" t="s">
        <v>86</v>
      </c>
      <c r="AW178" s="13" t="s">
        <v>34</v>
      </c>
      <c r="AX178" s="13" t="s">
        <v>77</v>
      </c>
      <c r="AY178" s="220" t="s">
        <v>126</v>
      </c>
    </row>
    <row r="179" spans="1:65" s="13" customFormat="1" ht="10.199999999999999">
      <c r="B179" s="210"/>
      <c r="C179" s="211"/>
      <c r="D179" s="200" t="s">
        <v>341</v>
      </c>
      <c r="E179" s="212" t="s">
        <v>1</v>
      </c>
      <c r="F179" s="213" t="s">
        <v>416</v>
      </c>
      <c r="G179" s="211"/>
      <c r="H179" s="214">
        <v>55</v>
      </c>
      <c r="I179" s="215"/>
      <c r="J179" s="211"/>
      <c r="K179" s="211"/>
      <c r="L179" s="216"/>
      <c r="M179" s="217"/>
      <c r="N179" s="218"/>
      <c r="O179" s="218"/>
      <c r="P179" s="218"/>
      <c r="Q179" s="218"/>
      <c r="R179" s="218"/>
      <c r="S179" s="218"/>
      <c r="T179" s="219"/>
      <c r="AT179" s="220" t="s">
        <v>341</v>
      </c>
      <c r="AU179" s="220" t="s">
        <v>86</v>
      </c>
      <c r="AV179" s="13" t="s">
        <v>86</v>
      </c>
      <c r="AW179" s="13" t="s">
        <v>34</v>
      </c>
      <c r="AX179" s="13" t="s">
        <v>77</v>
      </c>
      <c r="AY179" s="220" t="s">
        <v>126</v>
      </c>
    </row>
    <row r="180" spans="1:65" s="13" customFormat="1" ht="10.199999999999999">
      <c r="B180" s="210"/>
      <c r="C180" s="211"/>
      <c r="D180" s="200" t="s">
        <v>341</v>
      </c>
      <c r="E180" s="212" t="s">
        <v>1</v>
      </c>
      <c r="F180" s="213" t="s">
        <v>417</v>
      </c>
      <c r="G180" s="211"/>
      <c r="H180" s="214">
        <v>30</v>
      </c>
      <c r="I180" s="215"/>
      <c r="J180" s="211"/>
      <c r="K180" s="211"/>
      <c r="L180" s="216"/>
      <c r="M180" s="217"/>
      <c r="N180" s="218"/>
      <c r="O180" s="218"/>
      <c r="P180" s="218"/>
      <c r="Q180" s="218"/>
      <c r="R180" s="218"/>
      <c r="S180" s="218"/>
      <c r="T180" s="219"/>
      <c r="AT180" s="220" t="s">
        <v>341</v>
      </c>
      <c r="AU180" s="220" t="s">
        <v>86</v>
      </c>
      <c r="AV180" s="13" t="s">
        <v>86</v>
      </c>
      <c r="AW180" s="13" t="s">
        <v>34</v>
      </c>
      <c r="AX180" s="13" t="s">
        <v>77</v>
      </c>
      <c r="AY180" s="220" t="s">
        <v>126</v>
      </c>
    </row>
    <row r="181" spans="1:65" s="14" customFormat="1" ht="10.199999999999999">
      <c r="B181" s="221"/>
      <c r="C181" s="222"/>
      <c r="D181" s="200" t="s">
        <v>341</v>
      </c>
      <c r="E181" s="223" t="s">
        <v>1</v>
      </c>
      <c r="F181" s="224" t="s">
        <v>345</v>
      </c>
      <c r="G181" s="222"/>
      <c r="H181" s="225">
        <v>385</v>
      </c>
      <c r="I181" s="226"/>
      <c r="J181" s="222"/>
      <c r="K181" s="222"/>
      <c r="L181" s="227"/>
      <c r="M181" s="228"/>
      <c r="N181" s="229"/>
      <c r="O181" s="229"/>
      <c r="P181" s="229"/>
      <c r="Q181" s="229"/>
      <c r="R181" s="229"/>
      <c r="S181" s="229"/>
      <c r="T181" s="230"/>
      <c r="AT181" s="231" t="s">
        <v>341</v>
      </c>
      <c r="AU181" s="231" t="s">
        <v>86</v>
      </c>
      <c r="AV181" s="14" t="s">
        <v>149</v>
      </c>
      <c r="AW181" s="14" t="s">
        <v>34</v>
      </c>
      <c r="AX181" s="14" t="s">
        <v>84</v>
      </c>
      <c r="AY181" s="231" t="s">
        <v>126</v>
      </c>
    </row>
    <row r="182" spans="1:65" s="2" customFormat="1" ht="14.4" customHeight="1">
      <c r="A182" s="33"/>
      <c r="B182" s="34"/>
      <c r="C182" s="186" t="s">
        <v>192</v>
      </c>
      <c r="D182" s="186" t="s">
        <v>129</v>
      </c>
      <c r="E182" s="187" t="s">
        <v>418</v>
      </c>
      <c r="F182" s="188" t="s">
        <v>419</v>
      </c>
      <c r="G182" s="189" t="s">
        <v>368</v>
      </c>
      <c r="H182" s="190">
        <v>17.338000000000001</v>
      </c>
      <c r="I182" s="191"/>
      <c r="J182" s="192">
        <f>ROUND(I182*H182,2)</f>
        <v>0</v>
      </c>
      <c r="K182" s="193"/>
      <c r="L182" s="38"/>
      <c r="M182" s="194" t="s">
        <v>1</v>
      </c>
      <c r="N182" s="195" t="s">
        <v>42</v>
      </c>
      <c r="O182" s="70"/>
      <c r="P182" s="196">
        <f>O182*H182</f>
        <v>0</v>
      </c>
      <c r="Q182" s="196">
        <v>0</v>
      </c>
      <c r="R182" s="196">
        <f>Q182*H182</f>
        <v>0</v>
      </c>
      <c r="S182" s="196">
        <v>0</v>
      </c>
      <c r="T182" s="197">
        <f>S182*H182</f>
        <v>0</v>
      </c>
      <c r="U182" s="33"/>
      <c r="V182" s="33"/>
      <c r="W182" s="33"/>
      <c r="X182" s="33"/>
      <c r="Y182" s="33"/>
      <c r="Z182" s="33"/>
      <c r="AA182" s="33"/>
      <c r="AB182" s="33"/>
      <c r="AC182" s="33"/>
      <c r="AD182" s="33"/>
      <c r="AE182" s="33"/>
      <c r="AR182" s="198" t="s">
        <v>293</v>
      </c>
      <c r="AT182" s="198" t="s">
        <v>129</v>
      </c>
      <c r="AU182" s="198" t="s">
        <v>86</v>
      </c>
      <c r="AY182" s="16" t="s">
        <v>126</v>
      </c>
      <c r="BE182" s="199">
        <f>IF(N182="základní",J182,0)</f>
        <v>0</v>
      </c>
      <c r="BF182" s="199">
        <f>IF(N182="snížená",J182,0)</f>
        <v>0</v>
      </c>
      <c r="BG182" s="199">
        <f>IF(N182="zákl. přenesená",J182,0)</f>
        <v>0</v>
      </c>
      <c r="BH182" s="199">
        <f>IF(N182="sníž. přenesená",J182,0)</f>
        <v>0</v>
      </c>
      <c r="BI182" s="199">
        <f>IF(N182="nulová",J182,0)</f>
        <v>0</v>
      </c>
      <c r="BJ182" s="16" t="s">
        <v>84</v>
      </c>
      <c r="BK182" s="199">
        <f>ROUND(I182*H182,2)</f>
        <v>0</v>
      </c>
      <c r="BL182" s="16" t="s">
        <v>293</v>
      </c>
      <c r="BM182" s="198" t="s">
        <v>420</v>
      </c>
    </row>
    <row r="183" spans="1:65" s="2" customFormat="1" ht="10.199999999999999">
      <c r="A183" s="33"/>
      <c r="B183" s="34"/>
      <c r="C183" s="35"/>
      <c r="D183" s="200" t="s">
        <v>135</v>
      </c>
      <c r="E183" s="35"/>
      <c r="F183" s="201" t="s">
        <v>419</v>
      </c>
      <c r="G183" s="35"/>
      <c r="H183" s="35"/>
      <c r="I183" s="202"/>
      <c r="J183" s="35"/>
      <c r="K183" s="35"/>
      <c r="L183" s="38"/>
      <c r="M183" s="203"/>
      <c r="N183" s="204"/>
      <c r="O183" s="70"/>
      <c r="P183" s="70"/>
      <c r="Q183" s="70"/>
      <c r="R183" s="70"/>
      <c r="S183" s="70"/>
      <c r="T183" s="71"/>
      <c r="U183" s="33"/>
      <c r="V183" s="33"/>
      <c r="W183" s="33"/>
      <c r="X183" s="33"/>
      <c r="Y183" s="33"/>
      <c r="Z183" s="33"/>
      <c r="AA183" s="33"/>
      <c r="AB183" s="33"/>
      <c r="AC183" s="33"/>
      <c r="AD183" s="33"/>
      <c r="AE183" s="33"/>
      <c r="AT183" s="16" t="s">
        <v>135</v>
      </c>
      <c r="AU183" s="16" t="s">
        <v>86</v>
      </c>
    </row>
    <row r="184" spans="1:65" s="13" customFormat="1" ht="10.199999999999999">
      <c r="B184" s="210"/>
      <c r="C184" s="211"/>
      <c r="D184" s="200" t="s">
        <v>341</v>
      </c>
      <c r="E184" s="212" t="s">
        <v>1</v>
      </c>
      <c r="F184" s="213" t="s">
        <v>421</v>
      </c>
      <c r="G184" s="211"/>
      <c r="H184" s="214">
        <v>17.338000000000001</v>
      </c>
      <c r="I184" s="215"/>
      <c r="J184" s="211"/>
      <c r="K184" s="211"/>
      <c r="L184" s="216"/>
      <c r="M184" s="232"/>
      <c r="N184" s="233"/>
      <c r="O184" s="233"/>
      <c r="P184" s="233"/>
      <c r="Q184" s="233"/>
      <c r="R184" s="233"/>
      <c r="S184" s="233"/>
      <c r="T184" s="234"/>
      <c r="AT184" s="220" t="s">
        <v>341</v>
      </c>
      <c r="AU184" s="220" t="s">
        <v>86</v>
      </c>
      <c r="AV184" s="13" t="s">
        <v>86</v>
      </c>
      <c r="AW184" s="13" t="s">
        <v>34</v>
      </c>
      <c r="AX184" s="13" t="s">
        <v>84</v>
      </c>
      <c r="AY184" s="220" t="s">
        <v>126</v>
      </c>
    </row>
    <row r="185" spans="1:65" s="2" customFormat="1" ht="6.9" customHeight="1">
      <c r="A185" s="33"/>
      <c r="B185" s="53"/>
      <c r="C185" s="54"/>
      <c r="D185" s="54"/>
      <c r="E185" s="54"/>
      <c r="F185" s="54"/>
      <c r="G185" s="54"/>
      <c r="H185" s="54"/>
      <c r="I185" s="54"/>
      <c r="J185" s="54"/>
      <c r="K185" s="54"/>
      <c r="L185" s="38"/>
      <c r="M185" s="33"/>
      <c r="O185" s="33"/>
      <c r="P185" s="33"/>
      <c r="Q185" s="33"/>
      <c r="R185" s="33"/>
      <c r="S185" s="33"/>
      <c r="T185" s="33"/>
      <c r="U185" s="33"/>
      <c r="V185" s="33"/>
      <c r="W185" s="33"/>
      <c r="X185" s="33"/>
      <c r="Y185" s="33"/>
      <c r="Z185" s="33"/>
      <c r="AA185" s="33"/>
      <c r="AB185" s="33"/>
      <c r="AC185" s="33"/>
      <c r="AD185" s="33"/>
      <c r="AE185" s="33"/>
    </row>
  </sheetData>
  <sheetProtection algorithmName="SHA-512" hashValue="HYcieYVzX18PWsi45NDdZuheemUyz7z2PkpBkJKkTyPjSr17sljW3R3mwt904o3axtQinsEmnaUgdwwTI3PXGw==" saltValue="1Mi96U0lxY92l5mev5NXMfZqSOAQIZS7Q7rSJRHzPqsROhhMcAmSTNOv1wHCZGkJ0axfaDNdkOW15AHhz2B1aQ==" spinCount="100000" sheet="1" objects="1" scenarios="1" formatColumns="0" formatRows="0" autoFilter="0"/>
  <autoFilter ref="C121:K184" xr:uid="{00000000-0009-0000-0000-000003000000}"/>
  <mergeCells count="9">
    <mergeCell ref="E87:H87"/>
    <mergeCell ref="E112:H112"/>
    <mergeCell ref="E114:H114"/>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18"/>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0" width="20.140625" style="1" customWidth="1"/>
    <col min="11" max="11" width="20.140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6"/>
      <c r="M2" s="286"/>
      <c r="N2" s="286"/>
      <c r="O2" s="286"/>
      <c r="P2" s="286"/>
      <c r="Q2" s="286"/>
      <c r="R2" s="286"/>
      <c r="S2" s="286"/>
      <c r="T2" s="286"/>
      <c r="U2" s="286"/>
      <c r="V2" s="286"/>
      <c r="AT2" s="16" t="s">
        <v>96</v>
      </c>
    </row>
    <row r="3" spans="1:46" s="1" customFormat="1" ht="6.9" hidden="1" customHeight="1">
      <c r="B3" s="107"/>
      <c r="C3" s="108"/>
      <c r="D3" s="108"/>
      <c r="E3" s="108"/>
      <c r="F3" s="108"/>
      <c r="G3" s="108"/>
      <c r="H3" s="108"/>
      <c r="I3" s="108"/>
      <c r="J3" s="108"/>
      <c r="K3" s="108"/>
      <c r="L3" s="19"/>
      <c r="AT3" s="16" t="s">
        <v>86</v>
      </c>
    </row>
    <row r="4" spans="1:46" s="1" customFormat="1" ht="24.9" hidden="1" customHeight="1">
      <c r="B4" s="19"/>
      <c r="D4" s="109" t="s">
        <v>97</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16.5" hidden="1" customHeight="1">
      <c r="B7" s="19"/>
      <c r="E7" s="287" t="str">
        <f>'Rekapitulace stavby'!K6</f>
        <v>VD Modřany - oprava technologie levého jezového pole</v>
      </c>
      <c r="F7" s="288"/>
      <c r="G7" s="288"/>
      <c r="H7" s="288"/>
      <c r="L7" s="19"/>
    </row>
    <row r="8" spans="1:46" s="2" customFormat="1" ht="12" hidden="1"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9" t="s">
        <v>422</v>
      </c>
      <c r="F9" s="290"/>
      <c r="G9" s="290"/>
      <c r="H9" s="290"/>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22. 1. 2021</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91" t="str">
        <f>'Rekapitulace stavby'!E14</f>
        <v>Vyplň údaj</v>
      </c>
      <c r="F18" s="292"/>
      <c r="G18" s="292"/>
      <c r="H18" s="292"/>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3" t="s">
        <v>1</v>
      </c>
      <c r="F27" s="293"/>
      <c r="G27" s="293"/>
      <c r="H27" s="293"/>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ROUND(J124,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41</v>
      </c>
      <c r="E33" s="111" t="s">
        <v>42</v>
      </c>
      <c r="F33" s="122">
        <f>ROUND((SUM(BE124:BE217)),  2)</f>
        <v>0</v>
      </c>
      <c r="G33" s="33"/>
      <c r="H33" s="33"/>
      <c r="I33" s="123">
        <v>0.21</v>
      </c>
      <c r="J33" s="122">
        <f>ROUND(((SUM(BE124:BE217))*I33),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43</v>
      </c>
      <c r="F34" s="122">
        <f>ROUND((SUM(BF124:BF217)),  2)</f>
        <v>0</v>
      </c>
      <c r="G34" s="33"/>
      <c r="H34" s="33"/>
      <c r="I34" s="123">
        <v>0.15</v>
      </c>
      <c r="J34" s="122">
        <f>ROUND(((SUM(BF124:BF217))*I34),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ROUND((SUM(BG124:BG217)),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ROUND((SUM(BH124:BH217)),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ROUND((SUM(BI124:BI217)),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50</v>
      </c>
      <c r="E50" s="132"/>
      <c r="F50" s="132"/>
      <c r="G50" s="131" t="s">
        <v>51</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94" t="str">
        <f>E7</f>
        <v>VD Modřany - oprava technologie levého jezového pole</v>
      </c>
      <c r="F85" s="295"/>
      <c r="G85" s="295"/>
      <c r="H85" s="295"/>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6" t="str">
        <f>E9</f>
        <v>03 - Oprava vývaru jezu</v>
      </c>
      <c r="F87" s="296"/>
      <c r="G87" s="296"/>
      <c r="H87" s="296"/>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Modřany</v>
      </c>
      <c r="G89" s="35"/>
      <c r="H89" s="35"/>
      <c r="I89" s="28" t="s">
        <v>22</v>
      </c>
      <c r="J89" s="65" t="str">
        <f>IF(J12="","",J12)</f>
        <v>22. 1. 2021</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25.65" hidden="1" customHeight="1">
      <c r="A91" s="33"/>
      <c r="B91" s="34"/>
      <c r="C91" s="28" t="s">
        <v>24</v>
      </c>
      <c r="D91" s="35"/>
      <c r="E91" s="35"/>
      <c r="F91" s="26" t="str">
        <f>E15</f>
        <v>Povodí Vltavy, státní podnik</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25.65"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103</v>
      </c>
      <c r="D96" s="35"/>
      <c r="E96" s="35"/>
      <c r="F96" s="35"/>
      <c r="G96" s="35"/>
      <c r="H96" s="35"/>
      <c r="I96" s="35"/>
      <c r="J96" s="83">
        <f>J124</f>
        <v>0</v>
      </c>
      <c r="K96" s="35"/>
      <c r="L96" s="50"/>
      <c r="S96" s="33"/>
      <c r="T96" s="33"/>
      <c r="U96" s="33"/>
      <c r="V96" s="33"/>
      <c r="W96" s="33"/>
      <c r="X96" s="33"/>
      <c r="Y96" s="33"/>
      <c r="Z96" s="33"/>
      <c r="AA96" s="33"/>
      <c r="AB96" s="33"/>
      <c r="AC96" s="33"/>
      <c r="AD96" s="33"/>
      <c r="AE96" s="33"/>
      <c r="AU96" s="16" t="s">
        <v>104</v>
      </c>
    </row>
    <row r="97" spans="1:31" s="9" customFormat="1" ht="24.9" hidden="1" customHeight="1">
      <c r="B97" s="146"/>
      <c r="C97" s="147"/>
      <c r="D97" s="148" t="s">
        <v>327</v>
      </c>
      <c r="E97" s="149"/>
      <c r="F97" s="149"/>
      <c r="G97" s="149"/>
      <c r="H97" s="149"/>
      <c r="I97" s="149"/>
      <c r="J97" s="150">
        <f>J125</f>
        <v>0</v>
      </c>
      <c r="K97" s="147"/>
      <c r="L97" s="151"/>
    </row>
    <row r="98" spans="1:31" s="10" customFormat="1" ht="19.95" hidden="1" customHeight="1">
      <c r="B98" s="152"/>
      <c r="C98" s="153"/>
      <c r="D98" s="154" t="s">
        <v>328</v>
      </c>
      <c r="E98" s="155"/>
      <c r="F98" s="155"/>
      <c r="G98" s="155"/>
      <c r="H98" s="155"/>
      <c r="I98" s="155"/>
      <c r="J98" s="156">
        <f>J126</f>
        <v>0</v>
      </c>
      <c r="K98" s="153"/>
      <c r="L98" s="157"/>
    </row>
    <row r="99" spans="1:31" s="10" customFormat="1" ht="19.95" hidden="1" customHeight="1">
      <c r="B99" s="152"/>
      <c r="C99" s="153"/>
      <c r="D99" s="154" t="s">
        <v>423</v>
      </c>
      <c r="E99" s="155"/>
      <c r="F99" s="155"/>
      <c r="G99" s="155"/>
      <c r="H99" s="155"/>
      <c r="I99" s="155"/>
      <c r="J99" s="156">
        <f>J158</f>
        <v>0</v>
      </c>
      <c r="K99" s="153"/>
      <c r="L99" s="157"/>
    </row>
    <row r="100" spans="1:31" s="10" customFormat="1" ht="19.95" hidden="1" customHeight="1">
      <c r="B100" s="152"/>
      <c r="C100" s="153"/>
      <c r="D100" s="154" t="s">
        <v>424</v>
      </c>
      <c r="E100" s="155"/>
      <c r="F100" s="155"/>
      <c r="G100" s="155"/>
      <c r="H100" s="155"/>
      <c r="I100" s="155"/>
      <c r="J100" s="156">
        <f>J179</f>
        <v>0</v>
      </c>
      <c r="K100" s="153"/>
      <c r="L100" s="157"/>
    </row>
    <row r="101" spans="1:31" s="10" customFormat="1" ht="19.95" hidden="1" customHeight="1">
      <c r="B101" s="152"/>
      <c r="C101" s="153"/>
      <c r="D101" s="154" t="s">
        <v>330</v>
      </c>
      <c r="E101" s="155"/>
      <c r="F101" s="155"/>
      <c r="G101" s="155"/>
      <c r="H101" s="155"/>
      <c r="I101" s="155"/>
      <c r="J101" s="156">
        <f>J201</f>
        <v>0</v>
      </c>
      <c r="K101" s="153"/>
      <c r="L101" s="157"/>
    </row>
    <row r="102" spans="1:31" s="10" customFormat="1" ht="19.95" hidden="1" customHeight="1">
      <c r="B102" s="152"/>
      <c r="C102" s="153"/>
      <c r="D102" s="154" t="s">
        <v>425</v>
      </c>
      <c r="E102" s="155"/>
      <c r="F102" s="155"/>
      <c r="G102" s="155"/>
      <c r="H102" s="155"/>
      <c r="I102" s="155"/>
      <c r="J102" s="156">
        <f>J207</f>
        <v>0</v>
      </c>
      <c r="K102" s="153"/>
      <c r="L102" s="157"/>
    </row>
    <row r="103" spans="1:31" s="9" customFormat="1" ht="24.9" hidden="1" customHeight="1">
      <c r="B103" s="146"/>
      <c r="C103" s="147"/>
      <c r="D103" s="148" t="s">
        <v>331</v>
      </c>
      <c r="E103" s="149"/>
      <c r="F103" s="149"/>
      <c r="G103" s="149"/>
      <c r="H103" s="149"/>
      <c r="I103" s="149"/>
      <c r="J103" s="150">
        <f>J211</f>
        <v>0</v>
      </c>
      <c r="K103" s="147"/>
      <c r="L103" s="151"/>
    </row>
    <row r="104" spans="1:31" s="10" customFormat="1" ht="19.95" hidden="1" customHeight="1">
      <c r="B104" s="152"/>
      <c r="C104" s="153"/>
      <c r="D104" s="154" t="s">
        <v>332</v>
      </c>
      <c r="E104" s="155"/>
      <c r="F104" s="155"/>
      <c r="G104" s="155"/>
      <c r="H104" s="155"/>
      <c r="I104" s="155"/>
      <c r="J104" s="156">
        <f>J212</f>
        <v>0</v>
      </c>
      <c r="K104" s="153"/>
      <c r="L104" s="157"/>
    </row>
    <row r="105" spans="1:31" s="2" customFormat="1" ht="21.75" hidden="1"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6.9" hidden="1"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07" spans="1:31" ht="10.199999999999999" hidden="1"/>
    <row r="108" spans="1:31" ht="10.199999999999999" hidden="1"/>
    <row r="109" spans="1:31" ht="10.199999999999999" hidden="1"/>
    <row r="110" spans="1:31" s="2" customFormat="1" ht="6.9"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31" s="2" customFormat="1" ht="24.9" customHeight="1">
      <c r="A111" s="33"/>
      <c r="B111" s="34"/>
      <c r="C111" s="22" t="s">
        <v>110</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94" t="str">
        <f>E7</f>
        <v>VD Modřany - oprava technologie levého jezového pole</v>
      </c>
      <c r="F114" s="295"/>
      <c r="G114" s="295"/>
      <c r="H114" s="29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98</v>
      </c>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6.5" customHeight="1">
      <c r="A116" s="33"/>
      <c r="B116" s="34"/>
      <c r="C116" s="35"/>
      <c r="D116" s="35"/>
      <c r="E116" s="246" t="str">
        <f>E9</f>
        <v>03 - Oprava vývaru jezu</v>
      </c>
      <c r="F116" s="296"/>
      <c r="G116" s="296"/>
      <c r="H116" s="296"/>
      <c r="I116" s="35"/>
      <c r="J116" s="35"/>
      <c r="K116" s="35"/>
      <c r="L116" s="50"/>
      <c r="S116" s="33"/>
      <c r="T116" s="33"/>
      <c r="U116" s="33"/>
      <c r="V116" s="33"/>
      <c r="W116" s="33"/>
      <c r="X116" s="33"/>
      <c r="Y116" s="33"/>
      <c r="Z116" s="33"/>
      <c r="AA116" s="33"/>
      <c r="AB116" s="33"/>
      <c r="AC116" s="33"/>
      <c r="AD116" s="33"/>
      <c r="AE116" s="33"/>
    </row>
    <row r="117" spans="1:65" s="2" customFormat="1" ht="6.9"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2" customHeight="1">
      <c r="A118" s="33"/>
      <c r="B118" s="34"/>
      <c r="C118" s="28" t="s">
        <v>20</v>
      </c>
      <c r="D118" s="35"/>
      <c r="E118" s="35"/>
      <c r="F118" s="26" t="str">
        <f>F12</f>
        <v>Modřany</v>
      </c>
      <c r="G118" s="35"/>
      <c r="H118" s="35"/>
      <c r="I118" s="28" t="s">
        <v>22</v>
      </c>
      <c r="J118" s="65" t="str">
        <f>IF(J12="","",J12)</f>
        <v>22. 1. 2021</v>
      </c>
      <c r="K118" s="35"/>
      <c r="L118" s="50"/>
      <c r="S118" s="33"/>
      <c r="T118" s="33"/>
      <c r="U118" s="33"/>
      <c r="V118" s="33"/>
      <c r="W118" s="33"/>
      <c r="X118" s="33"/>
      <c r="Y118" s="33"/>
      <c r="Z118" s="33"/>
      <c r="AA118" s="33"/>
      <c r="AB118" s="33"/>
      <c r="AC118" s="33"/>
      <c r="AD118" s="33"/>
      <c r="AE118" s="33"/>
    </row>
    <row r="119" spans="1:65" s="2" customFormat="1" ht="6.9"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2" customFormat="1" ht="25.65" customHeight="1">
      <c r="A120" s="33"/>
      <c r="B120" s="34"/>
      <c r="C120" s="28" t="s">
        <v>24</v>
      </c>
      <c r="D120" s="35"/>
      <c r="E120" s="35"/>
      <c r="F120" s="26" t="str">
        <f>E15</f>
        <v>Povodí Vltavy, státní podnik</v>
      </c>
      <c r="G120" s="35"/>
      <c r="H120" s="35"/>
      <c r="I120" s="28" t="s">
        <v>31</v>
      </c>
      <c r="J120" s="31" t="str">
        <f>E21</f>
        <v>Ing. Milada Klimešová</v>
      </c>
      <c r="K120" s="35"/>
      <c r="L120" s="50"/>
      <c r="S120" s="33"/>
      <c r="T120" s="33"/>
      <c r="U120" s="33"/>
      <c r="V120" s="33"/>
      <c r="W120" s="33"/>
      <c r="X120" s="33"/>
      <c r="Y120" s="33"/>
      <c r="Z120" s="33"/>
      <c r="AA120" s="33"/>
      <c r="AB120" s="33"/>
      <c r="AC120" s="33"/>
      <c r="AD120" s="33"/>
      <c r="AE120" s="33"/>
    </row>
    <row r="121" spans="1:65" s="2" customFormat="1" ht="25.65" customHeight="1">
      <c r="A121" s="33"/>
      <c r="B121" s="34"/>
      <c r="C121" s="28" t="s">
        <v>29</v>
      </c>
      <c r="D121" s="35"/>
      <c r="E121" s="35"/>
      <c r="F121" s="26" t="str">
        <f>IF(E18="","",E18)</f>
        <v>Vyplň údaj</v>
      </c>
      <c r="G121" s="35"/>
      <c r="H121" s="35"/>
      <c r="I121" s="28" t="s">
        <v>35</v>
      </c>
      <c r="J121" s="31" t="str">
        <f>E24</f>
        <v>Ing. Milada Klimešová</v>
      </c>
      <c r="K121" s="35"/>
      <c r="L121" s="50"/>
      <c r="S121" s="33"/>
      <c r="T121" s="33"/>
      <c r="U121" s="33"/>
      <c r="V121" s="33"/>
      <c r="W121" s="33"/>
      <c r="X121" s="33"/>
      <c r="Y121" s="33"/>
      <c r="Z121" s="33"/>
      <c r="AA121" s="33"/>
      <c r="AB121" s="33"/>
      <c r="AC121" s="33"/>
      <c r="AD121" s="33"/>
      <c r="AE121" s="33"/>
    </row>
    <row r="122" spans="1:65" s="2" customFormat="1" ht="10.35" customHeight="1">
      <c r="A122" s="33"/>
      <c r="B122" s="34"/>
      <c r="C122" s="35"/>
      <c r="D122" s="35"/>
      <c r="E122" s="35"/>
      <c r="F122" s="35"/>
      <c r="G122" s="35"/>
      <c r="H122" s="35"/>
      <c r="I122" s="35"/>
      <c r="J122" s="35"/>
      <c r="K122" s="35"/>
      <c r="L122" s="50"/>
      <c r="S122" s="33"/>
      <c r="T122" s="33"/>
      <c r="U122" s="33"/>
      <c r="V122" s="33"/>
      <c r="W122" s="33"/>
      <c r="X122" s="33"/>
      <c r="Y122" s="33"/>
      <c r="Z122" s="33"/>
      <c r="AA122" s="33"/>
      <c r="AB122" s="33"/>
      <c r="AC122" s="33"/>
      <c r="AD122" s="33"/>
      <c r="AE122" s="33"/>
    </row>
    <row r="123" spans="1:65" s="11" customFormat="1" ht="29.25" customHeight="1">
      <c r="A123" s="158"/>
      <c r="B123" s="159"/>
      <c r="C123" s="160" t="s">
        <v>111</v>
      </c>
      <c r="D123" s="161" t="s">
        <v>62</v>
      </c>
      <c r="E123" s="161" t="s">
        <v>58</v>
      </c>
      <c r="F123" s="161" t="s">
        <v>59</v>
      </c>
      <c r="G123" s="161" t="s">
        <v>112</v>
      </c>
      <c r="H123" s="161" t="s">
        <v>113</v>
      </c>
      <c r="I123" s="161" t="s">
        <v>114</v>
      </c>
      <c r="J123" s="162" t="s">
        <v>102</v>
      </c>
      <c r="K123" s="163" t="s">
        <v>115</v>
      </c>
      <c r="L123" s="164"/>
      <c r="M123" s="74" t="s">
        <v>1</v>
      </c>
      <c r="N123" s="75" t="s">
        <v>41</v>
      </c>
      <c r="O123" s="75" t="s">
        <v>116</v>
      </c>
      <c r="P123" s="75" t="s">
        <v>117</v>
      </c>
      <c r="Q123" s="75" t="s">
        <v>118</v>
      </c>
      <c r="R123" s="75" t="s">
        <v>119</v>
      </c>
      <c r="S123" s="75" t="s">
        <v>120</v>
      </c>
      <c r="T123" s="76" t="s">
        <v>121</v>
      </c>
      <c r="U123" s="158"/>
      <c r="V123" s="158"/>
      <c r="W123" s="158"/>
      <c r="X123" s="158"/>
      <c r="Y123" s="158"/>
      <c r="Z123" s="158"/>
      <c r="AA123" s="158"/>
      <c r="AB123" s="158"/>
      <c r="AC123" s="158"/>
      <c r="AD123" s="158"/>
      <c r="AE123" s="158"/>
    </row>
    <row r="124" spans="1:65" s="2" customFormat="1" ht="22.8" customHeight="1">
      <c r="A124" s="33"/>
      <c r="B124" s="34"/>
      <c r="C124" s="81" t="s">
        <v>122</v>
      </c>
      <c r="D124" s="35"/>
      <c r="E124" s="35"/>
      <c r="F124" s="35"/>
      <c r="G124" s="35"/>
      <c r="H124" s="35"/>
      <c r="I124" s="35"/>
      <c r="J124" s="165">
        <f>BK124</f>
        <v>0</v>
      </c>
      <c r="K124" s="35"/>
      <c r="L124" s="38"/>
      <c r="M124" s="77"/>
      <c r="N124" s="166"/>
      <c r="O124" s="78"/>
      <c r="P124" s="167">
        <f>P125+P211</f>
        <v>0</v>
      </c>
      <c r="Q124" s="78"/>
      <c r="R124" s="167">
        <f>R125+R211</f>
        <v>163.55933219999997</v>
      </c>
      <c r="S124" s="78"/>
      <c r="T124" s="168">
        <f>T125+T211</f>
        <v>31.715000000000003</v>
      </c>
      <c r="U124" s="33"/>
      <c r="V124" s="33"/>
      <c r="W124" s="33"/>
      <c r="X124" s="33"/>
      <c r="Y124" s="33"/>
      <c r="Z124" s="33"/>
      <c r="AA124" s="33"/>
      <c r="AB124" s="33"/>
      <c r="AC124" s="33"/>
      <c r="AD124" s="33"/>
      <c r="AE124" s="33"/>
      <c r="AT124" s="16" t="s">
        <v>76</v>
      </c>
      <c r="AU124" s="16" t="s">
        <v>104</v>
      </c>
      <c r="BK124" s="169">
        <f>BK125+BK211</f>
        <v>0</v>
      </c>
    </row>
    <row r="125" spans="1:65" s="12" customFormat="1" ht="25.95" customHeight="1">
      <c r="B125" s="170"/>
      <c r="C125" s="171"/>
      <c r="D125" s="172" t="s">
        <v>76</v>
      </c>
      <c r="E125" s="173" t="s">
        <v>333</v>
      </c>
      <c r="F125" s="173" t="s">
        <v>334</v>
      </c>
      <c r="G125" s="171"/>
      <c r="H125" s="171"/>
      <c r="I125" s="174"/>
      <c r="J125" s="175">
        <f>BK125</f>
        <v>0</v>
      </c>
      <c r="K125" s="171"/>
      <c r="L125" s="176"/>
      <c r="M125" s="177"/>
      <c r="N125" s="178"/>
      <c r="O125" s="178"/>
      <c r="P125" s="179">
        <f>P126+P158+P179+P201+P207</f>
        <v>0</v>
      </c>
      <c r="Q125" s="178"/>
      <c r="R125" s="179">
        <f>R126+R158+R179+R201+R207</f>
        <v>162.95933219999998</v>
      </c>
      <c r="S125" s="178"/>
      <c r="T125" s="180">
        <f>T126+T158+T179+T201+T207</f>
        <v>31.115000000000002</v>
      </c>
      <c r="AR125" s="181" t="s">
        <v>84</v>
      </c>
      <c r="AT125" s="182" t="s">
        <v>76</v>
      </c>
      <c r="AU125" s="182" t="s">
        <v>77</v>
      </c>
      <c r="AY125" s="181" t="s">
        <v>126</v>
      </c>
      <c r="BK125" s="183">
        <f>BK126+BK158+BK179+BK201+BK207</f>
        <v>0</v>
      </c>
    </row>
    <row r="126" spans="1:65" s="12" customFormat="1" ht="22.8" customHeight="1">
      <c r="B126" s="170"/>
      <c r="C126" s="171"/>
      <c r="D126" s="172" t="s">
        <v>76</v>
      </c>
      <c r="E126" s="184" t="s">
        <v>84</v>
      </c>
      <c r="F126" s="184" t="s">
        <v>335</v>
      </c>
      <c r="G126" s="171"/>
      <c r="H126" s="171"/>
      <c r="I126" s="174"/>
      <c r="J126" s="185">
        <f>BK126</f>
        <v>0</v>
      </c>
      <c r="K126" s="171"/>
      <c r="L126" s="176"/>
      <c r="M126" s="177"/>
      <c r="N126" s="178"/>
      <c r="O126" s="178"/>
      <c r="P126" s="179">
        <f>SUM(P127:P157)</f>
        <v>0</v>
      </c>
      <c r="Q126" s="178"/>
      <c r="R126" s="179">
        <f>SUM(R127:R157)</f>
        <v>38.062429999999999</v>
      </c>
      <c r="S126" s="178"/>
      <c r="T126" s="180">
        <f>SUM(T127:T157)</f>
        <v>0</v>
      </c>
      <c r="AR126" s="181" t="s">
        <v>84</v>
      </c>
      <c r="AT126" s="182" t="s">
        <v>76</v>
      </c>
      <c r="AU126" s="182" t="s">
        <v>84</v>
      </c>
      <c r="AY126" s="181" t="s">
        <v>126</v>
      </c>
      <c r="BK126" s="183">
        <f>SUM(BK127:BK157)</f>
        <v>0</v>
      </c>
    </row>
    <row r="127" spans="1:65" s="2" customFormat="1" ht="24.15" customHeight="1">
      <c r="A127" s="33"/>
      <c r="B127" s="34"/>
      <c r="C127" s="186" t="s">
        <v>84</v>
      </c>
      <c r="D127" s="186" t="s">
        <v>129</v>
      </c>
      <c r="E127" s="187" t="s">
        <v>426</v>
      </c>
      <c r="F127" s="188" t="s">
        <v>427</v>
      </c>
      <c r="G127" s="189" t="s">
        <v>338</v>
      </c>
      <c r="H127" s="190">
        <v>6.6680000000000001</v>
      </c>
      <c r="I127" s="191"/>
      <c r="J127" s="192">
        <f>ROUND(I127*H127,2)</f>
        <v>0</v>
      </c>
      <c r="K127" s="193"/>
      <c r="L127" s="38"/>
      <c r="M127" s="194" t="s">
        <v>1</v>
      </c>
      <c r="N127" s="195" t="s">
        <v>42</v>
      </c>
      <c r="O127" s="70"/>
      <c r="P127" s="196">
        <f>O127*H127</f>
        <v>0</v>
      </c>
      <c r="Q127" s="196">
        <v>0</v>
      </c>
      <c r="R127" s="196">
        <f>Q127*H127</f>
        <v>0</v>
      </c>
      <c r="S127" s="196">
        <v>0</v>
      </c>
      <c r="T127" s="197">
        <f>S127*H127</f>
        <v>0</v>
      </c>
      <c r="U127" s="33"/>
      <c r="V127" s="33"/>
      <c r="W127" s="33"/>
      <c r="X127" s="33"/>
      <c r="Y127" s="33"/>
      <c r="Z127" s="33"/>
      <c r="AA127" s="33"/>
      <c r="AB127" s="33"/>
      <c r="AC127" s="33"/>
      <c r="AD127" s="33"/>
      <c r="AE127" s="33"/>
      <c r="AR127" s="198" t="s">
        <v>149</v>
      </c>
      <c r="AT127" s="198" t="s">
        <v>129</v>
      </c>
      <c r="AU127" s="198" t="s">
        <v>86</v>
      </c>
      <c r="AY127" s="16" t="s">
        <v>126</v>
      </c>
      <c r="BE127" s="199">
        <f>IF(N127="základní",J127,0)</f>
        <v>0</v>
      </c>
      <c r="BF127" s="199">
        <f>IF(N127="snížená",J127,0)</f>
        <v>0</v>
      </c>
      <c r="BG127" s="199">
        <f>IF(N127="zákl. přenesená",J127,0)</f>
        <v>0</v>
      </c>
      <c r="BH127" s="199">
        <f>IF(N127="sníž. přenesená",J127,0)</f>
        <v>0</v>
      </c>
      <c r="BI127" s="199">
        <f>IF(N127="nulová",J127,0)</f>
        <v>0</v>
      </c>
      <c r="BJ127" s="16" t="s">
        <v>84</v>
      </c>
      <c r="BK127" s="199">
        <f>ROUND(I127*H127,2)</f>
        <v>0</v>
      </c>
      <c r="BL127" s="16" t="s">
        <v>149</v>
      </c>
      <c r="BM127" s="198" t="s">
        <v>428</v>
      </c>
    </row>
    <row r="128" spans="1:65" s="2" customFormat="1" ht="38.4">
      <c r="A128" s="33"/>
      <c r="B128" s="34"/>
      <c r="C128" s="35"/>
      <c r="D128" s="200" t="s">
        <v>135</v>
      </c>
      <c r="E128" s="35"/>
      <c r="F128" s="201" t="s">
        <v>429</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135</v>
      </c>
      <c r="AU128" s="16" t="s">
        <v>86</v>
      </c>
    </row>
    <row r="129" spans="1:65" s="2" customFormat="1" ht="182.4">
      <c r="A129" s="33"/>
      <c r="B129" s="34"/>
      <c r="C129" s="35"/>
      <c r="D129" s="200" t="s">
        <v>359</v>
      </c>
      <c r="E129" s="35"/>
      <c r="F129" s="205" t="s">
        <v>430</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359</v>
      </c>
      <c r="AU129" s="16" t="s">
        <v>86</v>
      </c>
    </row>
    <row r="130" spans="1:65" s="2" customFormat="1" ht="19.2">
      <c r="A130" s="33"/>
      <c r="B130" s="34"/>
      <c r="C130" s="35"/>
      <c r="D130" s="200" t="s">
        <v>136</v>
      </c>
      <c r="E130" s="35"/>
      <c r="F130" s="205" t="s">
        <v>431</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136</v>
      </c>
      <c r="AU130" s="16" t="s">
        <v>86</v>
      </c>
    </row>
    <row r="131" spans="1:65" s="13" customFormat="1" ht="10.199999999999999">
      <c r="B131" s="210"/>
      <c r="C131" s="211"/>
      <c r="D131" s="200" t="s">
        <v>341</v>
      </c>
      <c r="E131" s="212" t="s">
        <v>1</v>
      </c>
      <c r="F131" s="213" t="s">
        <v>432</v>
      </c>
      <c r="G131" s="211"/>
      <c r="H131" s="214">
        <v>13.335000000000001</v>
      </c>
      <c r="I131" s="215"/>
      <c r="J131" s="211"/>
      <c r="K131" s="211"/>
      <c r="L131" s="216"/>
      <c r="M131" s="217"/>
      <c r="N131" s="218"/>
      <c r="O131" s="218"/>
      <c r="P131" s="218"/>
      <c r="Q131" s="218"/>
      <c r="R131" s="218"/>
      <c r="S131" s="218"/>
      <c r="T131" s="219"/>
      <c r="AT131" s="220" t="s">
        <v>341</v>
      </c>
      <c r="AU131" s="220" t="s">
        <v>86</v>
      </c>
      <c r="AV131" s="13" t="s">
        <v>86</v>
      </c>
      <c r="AW131" s="13" t="s">
        <v>34</v>
      </c>
      <c r="AX131" s="13" t="s">
        <v>77</v>
      </c>
      <c r="AY131" s="220" t="s">
        <v>126</v>
      </c>
    </row>
    <row r="132" spans="1:65" s="13" customFormat="1" ht="10.199999999999999">
      <c r="B132" s="210"/>
      <c r="C132" s="211"/>
      <c r="D132" s="200" t="s">
        <v>341</v>
      </c>
      <c r="E132" s="211"/>
      <c r="F132" s="213" t="s">
        <v>433</v>
      </c>
      <c r="G132" s="211"/>
      <c r="H132" s="214">
        <v>6.6680000000000001</v>
      </c>
      <c r="I132" s="215"/>
      <c r="J132" s="211"/>
      <c r="K132" s="211"/>
      <c r="L132" s="216"/>
      <c r="M132" s="217"/>
      <c r="N132" s="218"/>
      <c r="O132" s="218"/>
      <c r="P132" s="218"/>
      <c r="Q132" s="218"/>
      <c r="R132" s="218"/>
      <c r="S132" s="218"/>
      <c r="T132" s="219"/>
      <c r="AT132" s="220" t="s">
        <v>341</v>
      </c>
      <c r="AU132" s="220" t="s">
        <v>86</v>
      </c>
      <c r="AV132" s="13" t="s">
        <v>86</v>
      </c>
      <c r="AW132" s="13" t="s">
        <v>4</v>
      </c>
      <c r="AX132" s="13" t="s">
        <v>84</v>
      </c>
      <c r="AY132" s="220" t="s">
        <v>126</v>
      </c>
    </row>
    <row r="133" spans="1:65" s="2" customFormat="1" ht="24.15" customHeight="1">
      <c r="A133" s="33"/>
      <c r="B133" s="34"/>
      <c r="C133" s="186" t="s">
        <v>86</v>
      </c>
      <c r="D133" s="186" t="s">
        <v>129</v>
      </c>
      <c r="E133" s="187" t="s">
        <v>434</v>
      </c>
      <c r="F133" s="188" t="s">
        <v>435</v>
      </c>
      <c r="G133" s="189" t="s">
        <v>380</v>
      </c>
      <c r="H133" s="190">
        <v>120.5</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149</v>
      </c>
      <c r="AT133" s="198" t="s">
        <v>129</v>
      </c>
      <c r="AU133" s="198" t="s">
        <v>86</v>
      </c>
      <c r="AY133" s="16" t="s">
        <v>126</v>
      </c>
      <c r="BE133" s="199">
        <f>IF(N133="základní",J133,0)</f>
        <v>0</v>
      </c>
      <c r="BF133" s="199">
        <f>IF(N133="snížená",J133,0)</f>
        <v>0</v>
      </c>
      <c r="BG133" s="199">
        <f>IF(N133="zákl. přenesená",J133,0)</f>
        <v>0</v>
      </c>
      <c r="BH133" s="199">
        <f>IF(N133="sníž. přenesená",J133,0)</f>
        <v>0</v>
      </c>
      <c r="BI133" s="199">
        <f>IF(N133="nulová",J133,0)</f>
        <v>0</v>
      </c>
      <c r="BJ133" s="16" t="s">
        <v>84</v>
      </c>
      <c r="BK133" s="199">
        <f>ROUND(I133*H133,2)</f>
        <v>0</v>
      </c>
      <c r="BL133" s="16" t="s">
        <v>149</v>
      </c>
      <c r="BM133" s="198" t="s">
        <v>436</v>
      </c>
    </row>
    <row r="134" spans="1:65" s="2" customFormat="1" ht="19.2">
      <c r="A134" s="33"/>
      <c r="B134" s="34"/>
      <c r="C134" s="35"/>
      <c r="D134" s="200" t="s">
        <v>135</v>
      </c>
      <c r="E134" s="35"/>
      <c r="F134" s="201" t="s">
        <v>437</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135</v>
      </c>
      <c r="AU134" s="16" t="s">
        <v>86</v>
      </c>
    </row>
    <row r="135" spans="1:65" s="2" customFormat="1" ht="124.8">
      <c r="A135" s="33"/>
      <c r="B135" s="34"/>
      <c r="C135" s="35"/>
      <c r="D135" s="200" t="s">
        <v>359</v>
      </c>
      <c r="E135" s="35"/>
      <c r="F135" s="205" t="s">
        <v>438</v>
      </c>
      <c r="G135" s="35"/>
      <c r="H135" s="35"/>
      <c r="I135" s="202"/>
      <c r="J135" s="35"/>
      <c r="K135" s="35"/>
      <c r="L135" s="38"/>
      <c r="M135" s="203"/>
      <c r="N135" s="204"/>
      <c r="O135" s="70"/>
      <c r="P135" s="70"/>
      <c r="Q135" s="70"/>
      <c r="R135" s="70"/>
      <c r="S135" s="70"/>
      <c r="T135" s="71"/>
      <c r="U135" s="33"/>
      <c r="V135" s="33"/>
      <c r="W135" s="33"/>
      <c r="X135" s="33"/>
      <c r="Y135" s="33"/>
      <c r="Z135" s="33"/>
      <c r="AA135" s="33"/>
      <c r="AB135" s="33"/>
      <c r="AC135" s="33"/>
      <c r="AD135" s="33"/>
      <c r="AE135" s="33"/>
      <c r="AT135" s="16" t="s">
        <v>359</v>
      </c>
      <c r="AU135" s="16" t="s">
        <v>86</v>
      </c>
    </row>
    <row r="136" spans="1:65" s="2" customFormat="1" ht="19.2">
      <c r="A136" s="33"/>
      <c r="B136" s="34"/>
      <c r="C136" s="35"/>
      <c r="D136" s="200" t="s">
        <v>136</v>
      </c>
      <c r="E136" s="35"/>
      <c r="F136" s="205" t="s">
        <v>439</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136</v>
      </c>
      <c r="AU136" s="16" t="s">
        <v>86</v>
      </c>
    </row>
    <row r="137" spans="1:65" s="13" customFormat="1" ht="10.199999999999999">
      <c r="B137" s="210"/>
      <c r="C137" s="211"/>
      <c r="D137" s="200" t="s">
        <v>341</v>
      </c>
      <c r="E137" s="212" t="s">
        <v>1</v>
      </c>
      <c r="F137" s="213" t="s">
        <v>440</v>
      </c>
      <c r="G137" s="211"/>
      <c r="H137" s="214">
        <v>72.900000000000006</v>
      </c>
      <c r="I137" s="215"/>
      <c r="J137" s="211"/>
      <c r="K137" s="211"/>
      <c r="L137" s="216"/>
      <c r="M137" s="217"/>
      <c r="N137" s="218"/>
      <c r="O137" s="218"/>
      <c r="P137" s="218"/>
      <c r="Q137" s="218"/>
      <c r="R137" s="218"/>
      <c r="S137" s="218"/>
      <c r="T137" s="219"/>
      <c r="AT137" s="220" t="s">
        <v>341</v>
      </c>
      <c r="AU137" s="220" t="s">
        <v>86</v>
      </c>
      <c r="AV137" s="13" t="s">
        <v>86</v>
      </c>
      <c r="AW137" s="13" t="s">
        <v>34</v>
      </c>
      <c r="AX137" s="13" t="s">
        <v>77</v>
      </c>
      <c r="AY137" s="220" t="s">
        <v>126</v>
      </c>
    </row>
    <row r="138" spans="1:65" s="13" customFormat="1" ht="10.199999999999999">
      <c r="B138" s="210"/>
      <c r="C138" s="211"/>
      <c r="D138" s="200" t="s">
        <v>341</v>
      </c>
      <c r="E138" s="212" t="s">
        <v>1</v>
      </c>
      <c r="F138" s="213" t="s">
        <v>441</v>
      </c>
      <c r="G138" s="211"/>
      <c r="H138" s="214">
        <v>47.6</v>
      </c>
      <c r="I138" s="215"/>
      <c r="J138" s="211"/>
      <c r="K138" s="211"/>
      <c r="L138" s="216"/>
      <c r="M138" s="217"/>
      <c r="N138" s="218"/>
      <c r="O138" s="218"/>
      <c r="P138" s="218"/>
      <c r="Q138" s="218"/>
      <c r="R138" s="218"/>
      <c r="S138" s="218"/>
      <c r="T138" s="219"/>
      <c r="AT138" s="220" t="s">
        <v>341</v>
      </c>
      <c r="AU138" s="220" t="s">
        <v>86</v>
      </c>
      <c r="AV138" s="13" t="s">
        <v>86</v>
      </c>
      <c r="AW138" s="13" t="s">
        <v>34</v>
      </c>
      <c r="AX138" s="13" t="s">
        <v>77</v>
      </c>
      <c r="AY138" s="220" t="s">
        <v>126</v>
      </c>
    </row>
    <row r="139" spans="1:65" s="14" customFormat="1" ht="10.199999999999999">
      <c r="B139" s="221"/>
      <c r="C139" s="222"/>
      <c r="D139" s="200" t="s">
        <v>341</v>
      </c>
      <c r="E139" s="223" t="s">
        <v>1</v>
      </c>
      <c r="F139" s="224" t="s">
        <v>345</v>
      </c>
      <c r="G139" s="222"/>
      <c r="H139" s="225">
        <v>120.5</v>
      </c>
      <c r="I139" s="226"/>
      <c r="J139" s="222"/>
      <c r="K139" s="222"/>
      <c r="L139" s="227"/>
      <c r="M139" s="228"/>
      <c r="N139" s="229"/>
      <c r="O139" s="229"/>
      <c r="P139" s="229"/>
      <c r="Q139" s="229"/>
      <c r="R139" s="229"/>
      <c r="S139" s="229"/>
      <c r="T139" s="230"/>
      <c r="AT139" s="231" t="s">
        <v>341</v>
      </c>
      <c r="AU139" s="231" t="s">
        <v>86</v>
      </c>
      <c r="AV139" s="14" t="s">
        <v>149</v>
      </c>
      <c r="AW139" s="14" t="s">
        <v>34</v>
      </c>
      <c r="AX139" s="14" t="s">
        <v>84</v>
      </c>
      <c r="AY139" s="231" t="s">
        <v>126</v>
      </c>
    </row>
    <row r="140" spans="1:65" s="2" customFormat="1" ht="24.15" customHeight="1">
      <c r="A140" s="33"/>
      <c r="B140" s="34"/>
      <c r="C140" s="235" t="s">
        <v>141</v>
      </c>
      <c r="D140" s="235" t="s">
        <v>442</v>
      </c>
      <c r="E140" s="236" t="s">
        <v>443</v>
      </c>
      <c r="F140" s="237" t="s">
        <v>444</v>
      </c>
      <c r="G140" s="238" t="s">
        <v>338</v>
      </c>
      <c r="H140" s="239">
        <v>15.67</v>
      </c>
      <c r="I140" s="240"/>
      <c r="J140" s="241">
        <f>ROUND(I140*H140,2)</f>
        <v>0</v>
      </c>
      <c r="K140" s="242"/>
      <c r="L140" s="243"/>
      <c r="M140" s="244" t="s">
        <v>1</v>
      </c>
      <c r="N140" s="245" t="s">
        <v>42</v>
      </c>
      <c r="O140" s="70"/>
      <c r="P140" s="196">
        <f>O140*H140</f>
        <v>0</v>
      </c>
      <c r="Q140" s="196">
        <v>2.4289999999999998</v>
      </c>
      <c r="R140" s="196">
        <f>Q140*H140</f>
        <v>38.062429999999999</v>
      </c>
      <c r="S140" s="196">
        <v>0</v>
      </c>
      <c r="T140" s="197">
        <f>S140*H140</f>
        <v>0</v>
      </c>
      <c r="U140" s="33"/>
      <c r="V140" s="33"/>
      <c r="W140" s="33"/>
      <c r="X140" s="33"/>
      <c r="Y140" s="33"/>
      <c r="Z140" s="33"/>
      <c r="AA140" s="33"/>
      <c r="AB140" s="33"/>
      <c r="AC140" s="33"/>
      <c r="AD140" s="33"/>
      <c r="AE140" s="33"/>
      <c r="AR140" s="198" t="s">
        <v>169</v>
      </c>
      <c r="AT140" s="198" t="s">
        <v>442</v>
      </c>
      <c r="AU140" s="198" t="s">
        <v>86</v>
      </c>
      <c r="AY140" s="16" t="s">
        <v>126</v>
      </c>
      <c r="BE140" s="199">
        <f>IF(N140="základní",J140,0)</f>
        <v>0</v>
      </c>
      <c r="BF140" s="199">
        <f>IF(N140="snížená",J140,0)</f>
        <v>0</v>
      </c>
      <c r="BG140" s="199">
        <f>IF(N140="zákl. přenesená",J140,0)</f>
        <v>0</v>
      </c>
      <c r="BH140" s="199">
        <f>IF(N140="sníž. přenesená",J140,0)</f>
        <v>0</v>
      </c>
      <c r="BI140" s="199">
        <f>IF(N140="nulová",J140,0)</f>
        <v>0</v>
      </c>
      <c r="BJ140" s="16" t="s">
        <v>84</v>
      </c>
      <c r="BK140" s="199">
        <f>ROUND(I140*H140,2)</f>
        <v>0</v>
      </c>
      <c r="BL140" s="16" t="s">
        <v>149</v>
      </c>
      <c r="BM140" s="198" t="s">
        <v>445</v>
      </c>
    </row>
    <row r="141" spans="1:65" s="2" customFormat="1" ht="19.2">
      <c r="A141" s="33"/>
      <c r="B141" s="34"/>
      <c r="C141" s="35"/>
      <c r="D141" s="200" t="s">
        <v>135</v>
      </c>
      <c r="E141" s="35"/>
      <c r="F141" s="201" t="s">
        <v>444</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135</v>
      </c>
      <c r="AU141" s="16" t="s">
        <v>86</v>
      </c>
    </row>
    <row r="142" spans="1:65" s="2" customFormat="1" ht="38.4">
      <c r="A142" s="33"/>
      <c r="B142" s="34"/>
      <c r="C142" s="35"/>
      <c r="D142" s="200" t="s">
        <v>136</v>
      </c>
      <c r="E142" s="35"/>
      <c r="F142" s="205" t="s">
        <v>446</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136</v>
      </c>
      <c r="AU142" s="16" t="s">
        <v>86</v>
      </c>
    </row>
    <row r="143" spans="1:65" s="13" customFormat="1" ht="10.199999999999999">
      <c r="B143" s="210"/>
      <c r="C143" s="211"/>
      <c r="D143" s="200" t="s">
        <v>341</v>
      </c>
      <c r="E143" s="212" t="s">
        <v>1</v>
      </c>
      <c r="F143" s="213" t="s">
        <v>447</v>
      </c>
      <c r="G143" s="211"/>
      <c r="H143" s="214">
        <v>9.48</v>
      </c>
      <c r="I143" s="215"/>
      <c r="J143" s="211"/>
      <c r="K143" s="211"/>
      <c r="L143" s="216"/>
      <c r="M143" s="217"/>
      <c r="N143" s="218"/>
      <c r="O143" s="218"/>
      <c r="P143" s="218"/>
      <c r="Q143" s="218"/>
      <c r="R143" s="218"/>
      <c r="S143" s="218"/>
      <c r="T143" s="219"/>
      <c r="AT143" s="220" t="s">
        <v>341</v>
      </c>
      <c r="AU143" s="220" t="s">
        <v>86</v>
      </c>
      <c r="AV143" s="13" t="s">
        <v>86</v>
      </c>
      <c r="AW143" s="13" t="s">
        <v>34</v>
      </c>
      <c r="AX143" s="13" t="s">
        <v>77</v>
      </c>
      <c r="AY143" s="220" t="s">
        <v>126</v>
      </c>
    </row>
    <row r="144" spans="1:65" s="13" customFormat="1" ht="10.199999999999999">
      <c r="B144" s="210"/>
      <c r="C144" s="211"/>
      <c r="D144" s="200" t="s">
        <v>341</v>
      </c>
      <c r="E144" s="212" t="s">
        <v>1</v>
      </c>
      <c r="F144" s="213" t="s">
        <v>448</v>
      </c>
      <c r="G144" s="211"/>
      <c r="H144" s="214">
        <v>6.19</v>
      </c>
      <c r="I144" s="215"/>
      <c r="J144" s="211"/>
      <c r="K144" s="211"/>
      <c r="L144" s="216"/>
      <c r="M144" s="217"/>
      <c r="N144" s="218"/>
      <c r="O144" s="218"/>
      <c r="P144" s="218"/>
      <c r="Q144" s="218"/>
      <c r="R144" s="218"/>
      <c r="S144" s="218"/>
      <c r="T144" s="219"/>
      <c r="AT144" s="220" t="s">
        <v>341</v>
      </c>
      <c r="AU144" s="220" t="s">
        <v>86</v>
      </c>
      <c r="AV144" s="13" t="s">
        <v>86</v>
      </c>
      <c r="AW144" s="13" t="s">
        <v>34</v>
      </c>
      <c r="AX144" s="13" t="s">
        <v>77</v>
      </c>
      <c r="AY144" s="220" t="s">
        <v>126</v>
      </c>
    </row>
    <row r="145" spans="1:65" s="2" customFormat="1" ht="24.15" customHeight="1">
      <c r="A145" s="33"/>
      <c r="B145" s="34"/>
      <c r="C145" s="186" t="s">
        <v>149</v>
      </c>
      <c r="D145" s="186" t="s">
        <v>129</v>
      </c>
      <c r="E145" s="187" t="s">
        <v>449</v>
      </c>
      <c r="F145" s="188" t="s">
        <v>450</v>
      </c>
      <c r="G145" s="189" t="s">
        <v>338</v>
      </c>
      <c r="H145" s="190">
        <v>13.335000000000001</v>
      </c>
      <c r="I145" s="191"/>
      <c r="J145" s="192">
        <f>ROUND(I145*H145,2)</f>
        <v>0</v>
      </c>
      <c r="K145" s="193"/>
      <c r="L145" s="38"/>
      <c r="M145" s="194" t="s">
        <v>1</v>
      </c>
      <c r="N145" s="195" t="s">
        <v>42</v>
      </c>
      <c r="O145" s="70"/>
      <c r="P145" s="196">
        <f>O145*H145</f>
        <v>0</v>
      </c>
      <c r="Q145" s="196">
        <v>0</v>
      </c>
      <c r="R145" s="196">
        <f>Q145*H145</f>
        <v>0</v>
      </c>
      <c r="S145" s="196">
        <v>0</v>
      </c>
      <c r="T145" s="197">
        <f>S145*H145</f>
        <v>0</v>
      </c>
      <c r="U145" s="33"/>
      <c r="V145" s="33"/>
      <c r="W145" s="33"/>
      <c r="X145" s="33"/>
      <c r="Y145" s="33"/>
      <c r="Z145" s="33"/>
      <c r="AA145" s="33"/>
      <c r="AB145" s="33"/>
      <c r="AC145" s="33"/>
      <c r="AD145" s="33"/>
      <c r="AE145" s="33"/>
      <c r="AR145" s="198" t="s">
        <v>149</v>
      </c>
      <c r="AT145" s="198" t="s">
        <v>129</v>
      </c>
      <c r="AU145" s="198" t="s">
        <v>86</v>
      </c>
      <c r="AY145" s="16" t="s">
        <v>126</v>
      </c>
      <c r="BE145" s="199">
        <f>IF(N145="základní",J145,0)</f>
        <v>0</v>
      </c>
      <c r="BF145" s="199">
        <f>IF(N145="snížená",J145,0)</f>
        <v>0</v>
      </c>
      <c r="BG145" s="199">
        <f>IF(N145="zákl. přenesená",J145,0)</f>
        <v>0</v>
      </c>
      <c r="BH145" s="199">
        <f>IF(N145="sníž. přenesená",J145,0)</f>
        <v>0</v>
      </c>
      <c r="BI145" s="199">
        <f>IF(N145="nulová",J145,0)</f>
        <v>0</v>
      </c>
      <c r="BJ145" s="16" t="s">
        <v>84</v>
      </c>
      <c r="BK145" s="199">
        <f>ROUND(I145*H145,2)</f>
        <v>0</v>
      </c>
      <c r="BL145" s="16" t="s">
        <v>149</v>
      </c>
      <c r="BM145" s="198" t="s">
        <v>451</v>
      </c>
    </row>
    <row r="146" spans="1:65" s="2" customFormat="1" ht="38.4">
      <c r="A146" s="33"/>
      <c r="B146" s="34"/>
      <c r="C146" s="35"/>
      <c r="D146" s="200" t="s">
        <v>135</v>
      </c>
      <c r="E146" s="35"/>
      <c r="F146" s="201" t="s">
        <v>452</v>
      </c>
      <c r="G146" s="35"/>
      <c r="H146" s="35"/>
      <c r="I146" s="202"/>
      <c r="J146" s="35"/>
      <c r="K146" s="35"/>
      <c r="L146" s="38"/>
      <c r="M146" s="203"/>
      <c r="N146" s="204"/>
      <c r="O146" s="70"/>
      <c r="P146" s="70"/>
      <c r="Q146" s="70"/>
      <c r="R146" s="70"/>
      <c r="S146" s="70"/>
      <c r="T146" s="71"/>
      <c r="U146" s="33"/>
      <c r="V146" s="33"/>
      <c r="W146" s="33"/>
      <c r="X146" s="33"/>
      <c r="Y146" s="33"/>
      <c r="Z146" s="33"/>
      <c r="AA146" s="33"/>
      <c r="AB146" s="33"/>
      <c r="AC146" s="33"/>
      <c r="AD146" s="33"/>
      <c r="AE146" s="33"/>
      <c r="AT146" s="16" t="s">
        <v>135</v>
      </c>
      <c r="AU146" s="16" t="s">
        <v>86</v>
      </c>
    </row>
    <row r="147" spans="1:65" s="2" customFormat="1" ht="28.8">
      <c r="A147" s="33"/>
      <c r="B147" s="34"/>
      <c r="C147" s="35"/>
      <c r="D147" s="200" t="s">
        <v>136</v>
      </c>
      <c r="E147" s="35"/>
      <c r="F147" s="205" t="s">
        <v>453</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136</v>
      </c>
      <c r="AU147" s="16" t="s">
        <v>86</v>
      </c>
    </row>
    <row r="148" spans="1:65" s="13" customFormat="1" ht="10.199999999999999">
      <c r="B148" s="210"/>
      <c r="C148" s="211"/>
      <c r="D148" s="200" t="s">
        <v>341</v>
      </c>
      <c r="E148" s="212" t="s">
        <v>1</v>
      </c>
      <c r="F148" s="213" t="s">
        <v>454</v>
      </c>
      <c r="G148" s="211"/>
      <c r="H148" s="214">
        <v>2.1869999999999998</v>
      </c>
      <c r="I148" s="215"/>
      <c r="J148" s="211"/>
      <c r="K148" s="211"/>
      <c r="L148" s="216"/>
      <c r="M148" s="217"/>
      <c r="N148" s="218"/>
      <c r="O148" s="218"/>
      <c r="P148" s="218"/>
      <c r="Q148" s="218"/>
      <c r="R148" s="218"/>
      <c r="S148" s="218"/>
      <c r="T148" s="219"/>
      <c r="AT148" s="220" t="s">
        <v>341</v>
      </c>
      <c r="AU148" s="220" t="s">
        <v>86</v>
      </c>
      <c r="AV148" s="13" t="s">
        <v>86</v>
      </c>
      <c r="AW148" s="13" t="s">
        <v>34</v>
      </c>
      <c r="AX148" s="13" t="s">
        <v>77</v>
      </c>
      <c r="AY148" s="220" t="s">
        <v>126</v>
      </c>
    </row>
    <row r="149" spans="1:65" s="13" customFormat="1" ht="10.199999999999999">
      <c r="B149" s="210"/>
      <c r="C149" s="211"/>
      <c r="D149" s="200" t="s">
        <v>341</v>
      </c>
      <c r="E149" s="212" t="s">
        <v>1</v>
      </c>
      <c r="F149" s="213" t="s">
        <v>455</v>
      </c>
      <c r="G149" s="211"/>
      <c r="H149" s="214">
        <v>8.5050000000000008</v>
      </c>
      <c r="I149" s="215"/>
      <c r="J149" s="211"/>
      <c r="K149" s="211"/>
      <c r="L149" s="216"/>
      <c r="M149" s="217"/>
      <c r="N149" s="218"/>
      <c r="O149" s="218"/>
      <c r="P149" s="218"/>
      <c r="Q149" s="218"/>
      <c r="R149" s="218"/>
      <c r="S149" s="218"/>
      <c r="T149" s="219"/>
      <c r="AT149" s="220" t="s">
        <v>341</v>
      </c>
      <c r="AU149" s="220" t="s">
        <v>86</v>
      </c>
      <c r="AV149" s="13" t="s">
        <v>86</v>
      </c>
      <c r="AW149" s="13" t="s">
        <v>34</v>
      </c>
      <c r="AX149" s="13" t="s">
        <v>77</v>
      </c>
      <c r="AY149" s="220" t="s">
        <v>126</v>
      </c>
    </row>
    <row r="150" spans="1:65" s="13" customFormat="1" ht="20.399999999999999">
      <c r="B150" s="210"/>
      <c r="C150" s="211"/>
      <c r="D150" s="200" t="s">
        <v>341</v>
      </c>
      <c r="E150" s="212" t="s">
        <v>1</v>
      </c>
      <c r="F150" s="213" t="s">
        <v>456</v>
      </c>
      <c r="G150" s="211"/>
      <c r="H150" s="214">
        <v>2.6429999999999998</v>
      </c>
      <c r="I150" s="215"/>
      <c r="J150" s="211"/>
      <c r="K150" s="211"/>
      <c r="L150" s="216"/>
      <c r="M150" s="217"/>
      <c r="N150" s="218"/>
      <c r="O150" s="218"/>
      <c r="P150" s="218"/>
      <c r="Q150" s="218"/>
      <c r="R150" s="218"/>
      <c r="S150" s="218"/>
      <c r="T150" s="219"/>
      <c r="AT150" s="220" t="s">
        <v>341</v>
      </c>
      <c r="AU150" s="220" t="s">
        <v>86</v>
      </c>
      <c r="AV150" s="13" t="s">
        <v>86</v>
      </c>
      <c r="AW150" s="13" t="s">
        <v>34</v>
      </c>
      <c r="AX150" s="13" t="s">
        <v>77</v>
      </c>
      <c r="AY150" s="220" t="s">
        <v>126</v>
      </c>
    </row>
    <row r="151" spans="1:65" s="14" customFormat="1" ht="10.199999999999999">
      <c r="B151" s="221"/>
      <c r="C151" s="222"/>
      <c r="D151" s="200" t="s">
        <v>341</v>
      </c>
      <c r="E151" s="223" t="s">
        <v>1</v>
      </c>
      <c r="F151" s="224" t="s">
        <v>345</v>
      </c>
      <c r="G151" s="222"/>
      <c r="H151" s="225">
        <v>13.335000000000001</v>
      </c>
      <c r="I151" s="226"/>
      <c r="J151" s="222"/>
      <c r="K151" s="222"/>
      <c r="L151" s="227"/>
      <c r="M151" s="228"/>
      <c r="N151" s="229"/>
      <c r="O151" s="229"/>
      <c r="P151" s="229"/>
      <c r="Q151" s="229"/>
      <c r="R151" s="229"/>
      <c r="S151" s="229"/>
      <c r="T151" s="230"/>
      <c r="AT151" s="231" t="s">
        <v>341</v>
      </c>
      <c r="AU151" s="231" t="s">
        <v>86</v>
      </c>
      <c r="AV151" s="14" t="s">
        <v>149</v>
      </c>
      <c r="AW151" s="14" t="s">
        <v>34</v>
      </c>
      <c r="AX151" s="14" t="s">
        <v>84</v>
      </c>
      <c r="AY151" s="231" t="s">
        <v>126</v>
      </c>
    </row>
    <row r="152" spans="1:65" s="2" customFormat="1" ht="24.15" customHeight="1">
      <c r="A152" s="33"/>
      <c r="B152" s="34"/>
      <c r="C152" s="186" t="s">
        <v>125</v>
      </c>
      <c r="D152" s="186" t="s">
        <v>129</v>
      </c>
      <c r="E152" s="187" t="s">
        <v>457</v>
      </c>
      <c r="F152" s="188" t="s">
        <v>458</v>
      </c>
      <c r="G152" s="189" t="s">
        <v>338</v>
      </c>
      <c r="H152" s="190">
        <v>13.335000000000001</v>
      </c>
      <c r="I152" s="191"/>
      <c r="J152" s="192">
        <f>ROUND(I152*H152,2)</f>
        <v>0</v>
      </c>
      <c r="K152" s="193"/>
      <c r="L152" s="38"/>
      <c r="M152" s="194" t="s">
        <v>1</v>
      </c>
      <c r="N152" s="195" t="s">
        <v>42</v>
      </c>
      <c r="O152" s="70"/>
      <c r="P152" s="196">
        <f>O152*H152</f>
        <v>0</v>
      </c>
      <c r="Q152" s="196">
        <v>0</v>
      </c>
      <c r="R152" s="196">
        <f>Q152*H152</f>
        <v>0</v>
      </c>
      <c r="S152" s="196">
        <v>0</v>
      </c>
      <c r="T152" s="197">
        <f>S152*H152</f>
        <v>0</v>
      </c>
      <c r="U152" s="33"/>
      <c r="V152" s="33"/>
      <c r="W152" s="33"/>
      <c r="X152" s="33"/>
      <c r="Y152" s="33"/>
      <c r="Z152" s="33"/>
      <c r="AA152" s="33"/>
      <c r="AB152" s="33"/>
      <c r="AC152" s="33"/>
      <c r="AD152" s="33"/>
      <c r="AE152" s="33"/>
      <c r="AR152" s="198" t="s">
        <v>149</v>
      </c>
      <c r="AT152" s="198" t="s">
        <v>129</v>
      </c>
      <c r="AU152" s="198" t="s">
        <v>86</v>
      </c>
      <c r="AY152" s="16" t="s">
        <v>126</v>
      </c>
      <c r="BE152" s="199">
        <f>IF(N152="základní",J152,0)</f>
        <v>0</v>
      </c>
      <c r="BF152" s="199">
        <f>IF(N152="snížená",J152,0)</f>
        <v>0</v>
      </c>
      <c r="BG152" s="199">
        <f>IF(N152="zákl. přenesená",J152,0)</f>
        <v>0</v>
      </c>
      <c r="BH152" s="199">
        <f>IF(N152="sníž. přenesená",J152,0)</f>
        <v>0</v>
      </c>
      <c r="BI152" s="199">
        <f>IF(N152="nulová",J152,0)</f>
        <v>0</v>
      </c>
      <c r="BJ152" s="16" t="s">
        <v>84</v>
      </c>
      <c r="BK152" s="199">
        <f>ROUND(I152*H152,2)</f>
        <v>0</v>
      </c>
      <c r="BL152" s="16" t="s">
        <v>149</v>
      </c>
      <c r="BM152" s="198" t="s">
        <v>459</v>
      </c>
    </row>
    <row r="153" spans="1:65" s="2" customFormat="1" ht="28.8">
      <c r="A153" s="33"/>
      <c r="B153" s="34"/>
      <c r="C153" s="35"/>
      <c r="D153" s="200" t="s">
        <v>135</v>
      </c>
      <c r="E153" s="35"/>
      <c r="F153" s="201" t="s">
        <v>460</v>
      </c>
      <c r="G153" s="35"/>
      <c r="H153" s="35"/>
      <c r="I153" s="202"/>
      <c r="J153" s="35"/>
      <c r="K153" s="35"/>
      <c r="L153" s="38"/>
      <c r="M153" s="203"/>
      <c r="N153" s="204"/>
      <c r="O153" s="70"/>
      <c r="P153" s="70"/>
      <c r="Q153" s="70"/>
      <c r="R153" s="70"/>
      <c r="S153" s="70"/>
      <c r="T153" s="71"/>
      <c r="U153" s="33"/>
      <c r="V153" s="33"/>
      <c r="W153" s="33"/>
      <c r="X153" s="33"/>
      <c r="Y153" s="33"/>
      <c r="Z153" s="33"/>
      <c r="AA153" s="33"/>
      <c r="AB153" s="33"/>
      <c r="AC153" s="33"/>
      <c r="AD153" s="33"/>
      <c r="AE153" s="33"/>
      <c r="AT153" s="16" t="s">
        <v>135</v>
      </c>
      <c r="AU153" s="16" t="s">
        <v>86</v>
      </c>
    </row>
    <row r="154" spans="1:65" s="2" customFormat="1" ht="28.8">
      <c r="A154" s="33"/>
      <c r="B154" s="34"/>
      <c r="C154" s="35"/>
      <c r="D154" s="200" t="s">
        <v>136</v>
      </c>
      <c r="E154" s="35"/>
      <c r="F154" s="205" t="s">
        <v>453</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136</v>
      </c>
      <c r="AU154" s="16" t="s">
        <v>86</v>
      </c>
    </row>
    <row r="155" spans="1:65" s="2" customFormat="1" ht="24.15" customHeight="1">
      <c r="A155" s="33"/>
      <c r="B155" s="34"/>
      <c r="C155" s="186" t="s">
        <v>158</v>
      </c>
      <c r="D155" s="186" t="s">
        <v>129</v>
      </c>
      <c r="E155" s="187" t="s">
        <v>461</v>
      </c>
      <c r="F155" s="188" t="s">
        <v>462</v>
      </c>
      <c r="G155" s="189" t="s">
        <v>338</v>
      </c>
      <c r="H155" s="190">
        <v>29.5</v>
      </c>
      <c r="I155" s="191"/>
      <c r="J155" s="192">
        <f>ROUND(I155*H155,2)</f>
        <v>0</v>
      </c>
      <c r="K155" s="193"/>
      <c r="L155" s="38"/>
      <c r="M155" s="194" t="s">
        <v>1</v>
      </c>
      <c r="N155" s="195" t="s">
        <v>42</v>
      </c>
      <c r="O155" s="70"/>
      <c r="P155" s="196">
        <f>O155*H155</f>
        <v>0</v>
      </c>
      <c r="Q155" s="196">
        <v>0</v>
      </c>
      <c r="R155" s="196">
        <f>Q155*H155</f>
        <v>0</v>
      </c>
      <c r="S155" s="196">
        <v>0</v>
      </c>
      <c r="T155" s="197">
        <f>S155*H155</f>
        <v>0</v>
      </c>
      <c r="U155" s="33"/>
      <c r="V155" s="33"/>
      <c r="W155" s="33"/>
      <c r="X155" s="33"/>
      <c r="Y155" s="33"/>
      <c r="Z155" s="33"/>
      <c r="AA155" s="33"/>
      <c r="AB155" s="33"/>
      <c r="AC155" s="33"/>
      <c r="AD155" s="33"/>
      <c r="AE155" s="33"/>
      <c r="AR155" s="198" t="s">
        <v>149</v>
      </c>
      <c r="AT155" s="198" t="s">
        <v>129</v>
      </c>
      <c r="AU155" s="198" t="s">
        <v>86</v>
      </c>
      <c r="AY155" s="16" t="s">
        <v>126</v>
      </c>
      <c r="BE155" s="199">
        <f>IF(N155="základní",J155,0)</f>
        <v>0</v>
      </c>
      <c r="BF155" s="199">
        <f>IF(N155="snížená",J155,0)</f>
        <v>0</v>
      </c>
      <c r="BG155" s="199">
        <f>IF(N155="zákl. přenesená",J155,0)</f>
        <v>0</v>
      </c>
      <c r="BH155" s="199">
        <f>IF(N155="sníž. přenesená",J155,0)</f>
        <v>0</v>
      </c>
      <c r="BI155" s="199">
        <f>IF(N155="nulová",J155,0)</f>
        <v>0</v>
      </c>
      <c r="BJ155" s="16" t="s">
        <v>84</v>
      </c>
      <c r="BK155" s="199">
        <f>ROUND(I155*H155,2)</f>
        <v>0</v>
      </c>
      <c r="BL155" s="16" t="s">
        <v>149</v>
      </c>
      <c r="BM155" s="198" t="s">
        <v>463</v>
      </c>
    </row>
    <row r="156" spans="1:65" s="2" customFormat="1" ht="38.4">
      <c r="A156" s="33"/>
      <c r="B156" s="34"/>
      <c r="C156" s="35"/>
      <c r="D156" s="200" t="s">
        <v>135</v>
      </c>
      <c r="E156" s="35"/>
      <c r="F156" s="201" t="s">
        <v>353</v>
      </c>
      <c r="G156" s="35"/>
      <c r="H156" s="35"/>
      <c r="I156" s="202"/>
      <c r="J156" s="35"/>
      <c r="K156" s="35"/>
      <c r="L156" s="38"/>
      <c r="M156" s="203"/>
      <c r="N156" s="204"/>
      <c r="O156" s="70"/>
      <c r="P156" s="70"/>
      <c r="Q156" s="70"/>
      <c r="R156" s="70"/>
      <c r="S156" s="70"/>
      <c r="T156" s="71"/>
      <c r="U156" s="33"/>
      <c r="V156" s="33"/>
      <c r="W156" s="33"/>
      <c r="X156" s="33"/>
      <c r="Y156" s="33"/>
      <c r="Z156" s="33"/>
      <c r="AA156" s="33"/>
      <c r="AB156" s="33"/>
      <c r="AC156" s="33"/>
      <c r="AD156" s="33"/>
      <c r="AE156" s="33"/>
      <c r="AT156" s="16" t="s">
        <v>135</v>
      </c>
      <c r="AU156" s="16" t="s">
        <v>86</v>
      </c>
    </row>
    <row r="157" spans="1:65" s="2" customFormat="1" ht="28.8">
      <c r="A157" s="33"/>
      <c r="B157" s="34"/>
      <c r="C157" s="35"/>
      <c r="D157" s="200" t="s">
        <v>136</v>
      </c>
      <c r="E157" s="35"/>
      <c r="F157" s="205" t="s">
        <v>453</v>
      </c>
      <c r="G157" s="35"/>
      <c r="H157" s="35"/>
      <c r="I157" s="202"/>
      <c r="J157" s="35"/>
      <c r="K157" s="35"/>
      <c r="L157" s="38"/>
      <c r="M157" s="203"/>
      <c r="N157" s="204"/>
      <c r="O157" s="70"/>
      <c r="P157" s="70"/>
      <c r="Q157" s="70"/>
      <c r="R157" s="70"/>
      <c r="S157" s="70"/>
      <c r="T157" s="71"/>
      <c r="U157" s="33"/>
      <c r="V157" s="33"/>
      <c r="W157" s="33"/>
      <c r="X157" s="33"/>
      <c r="Y157" s="33"/>
      <c r="Z157" s="33"/>
      <c r="AA157" s="33"/>
      <c r="AB157" s="33"/>
      <c r="AC157" s="33"/>
      <c r="AD157" s="33"/>
      <c r="AE157" s="33"/>
      <c r="AT157" s="16" t="s">
        <v>136</v>
      </c>
      <c r="AU157" s="16" t="s">
        <v>86</v>
      </c>
    </row>
    <row r="158" spans="1:65" s="12" customFormat="1" ht="22.8" customHeight="1">
      <c r="B158" s="170"/>
      <c r="C158" s="171"/>
      <c r="D158" s="172" t="s">
        <v>76</v>
      </c>
      <c r="E158" s="184" t="s">
        <v>141</v>
      </c>
      <c r="F158" s="184" t="s">
        <v>464</v>
      </c>
      <c r="G158" s="171"/>
      <c r="H158" s="171"/>
      <c r="I158" s="174"/>
      <c r="J158" s="185">
        <f>BK158</f>
        <v>0</v>
      </c>
      <c r="K158" s="171"/>
      <c r="L158" s="176"/>
      <c r="M158" s="177"/>
      <c r="N158" s="178"/>
      <c r="O158" s="178"/>
      <c r="P158" s="179">
        <f>SUM(P159:P178)</f>
        <v>0</v>
      </c>
      <c r="Q158" s="178"/>
      <c r="R158" s="179">
        <f>SUM(R159:R178)</f>
        <v>123.70028019999998</v>
      </c>
      <c r="S158" s="178"/>
      <c r="T158" s="180">
        <f>SUM(T159:T178)</f>
        <v>0</v>
      </c>
      <c r="AR158" s="181" t="s">
        <v>84</v>
      </c>
      <c r="AT158" s="182" t="s">
        <v>76</v>
      </c>
      <c r="AU158" s="182" t="s">
        <v>84</v>
      </c>
      <c r="AY158" s="181" t="s">
        <v>126</v>
      </c>
      <c r="BK158" s="183">
        <f>SUM(BK159:BK178)</f>
        <v>0</v>
      </c>
    </row>
    <row r="159" spans="1:65" s="2" customFormat="1" ht="24.15" customHeight="1">
      <c r="A159" s="33"/>
      <c r="B159" s="34"/>
      <c r="C159" s="186" t="s">
        <v>163</v>
      </c>
      <c r="D159" s="186" t="s">
        <v>129</v>
      </c>
      <c r="E159" s="187" t="s">
        <v>465</v>
      </c>
      <c r="F159" s="188" t="s">
        <v>466</v>
      </c>
      <c r="G159" s="189" t="s">
        <v>338</v>
      </c>
      <c r="H159" s="190">
        <v>44.47</v>
      </c>
      <c r="I159" s="191"/>
      <c r="J159" s="192">
        <f>ROUND(I159*H159,2)</f>
        <v>0</v>
      </c>
      <c r="K159" s="193"/>
      <c r="L159" s="38"/>
      <c r="M159" s="194" t="s">
        <v>1</v>
      </c>
      <c r="N159" s="195" t="s">
        <v>42</v>
      </c>
      <c r="O159" s="70"/>
      <c r="P159" s="196">
        <f>O159*H159</f>
        <v>0</v>
      </c>
      <c r="Q159" s="196">
        <v>2.7676599999999998</v>
      </c>
      <c r="R159" s="196">
        <f>Q159*H159</f>
        <v>123.07784019999998</v>
      </c>
      <c r="S159" s="196">
        <v>0</v>
      </c>
      <c r="T159" s="197">
        <f>S159*H159</f>
        <v>0</v>
      </c>
      <c r="U159" s="33"/>
      <c r="V159" s="33"/>
      <c r="W159" s="33"/>
      <c r="X159" s="33"/>
      <c r="Y159" s="33"/>
      <c r="Z159" s="33"/>
      <c r="AA159" s="33"/>
      <c r="AB159" s="33"/>
      <c r="AC159" s="33"/>
      <c r="AD159" s="33"/>
      <c r="AE159" s="33"/>
      <c r="AR159" s="198" t="s">
        <v>149</v>
      </c>
      <c r="AT159" s="198" t="s">
        <v>129</v>
      </c>
      <c r="AU159" s="198" t="s">
        <v>86</v>
      </c>
      <c r="AY159" s="16" t="s">
        <v>126</v>
      </c>
      <c r="BE159" s="199">
        <f>IF(N159="základní",J159,0)</f>
        <v>0</v>
      </c>
      <c r="BF159" s="199">
        <f>IF(N159="snížená",J159,0)</f>
        <v>0</v>
      </c>
      <c r="BG159" s="199">
        <f>IF(N159="zákl. přenesená",J159,0)</f>
        <v>0</v>
      </c>
      <c r="BH159" s="199">
        <f>IF(N159="sníž. přenesená",J159,0)</f>
        <v>0</v>
      </c>
      <c r="BI159" s="199">
        <f>IF(N159="nulová",J159,0)</f>
        <v>0</v>
      </c>
      <c r="BJ159" s="16" t="s">
        <v>84</v>
      </c>
      <c r="BK159" s="199">
        <f>ROUND(I159*H159,2)</f>
        <v>0</v>
      </c>
      <c r="BL159" s="16" t="s">
        <v>149</v>
      </c>
      <c r="BM159" s="198" t="s">
        <v>467</v>
      </c>
    </row>
    <row r="160" spans="1:65" s="2" customFormat="1" ht="48">
      <c r="A160" s="33"/>
      <c r="B160" s="34"/>
      <c r="C160" s="35"/>
      <c r="D160" s="200" t="s">
        <v>135</v>
      </c>
      <c r="E160" s="35"/>
      <c r="F160" s="201" t="s">
        <v>468</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135</v>
      </c>
      <c r="AU160" s="16" t="s">
        <v>86</v>
      </c>
    </row>
    <row r="161" spans="1:65" s="2" customFormat="1" ht="307.2">
      <c r="A161" s="33"/>
      <c r="B161" s="34"/>
      <c r="C161" s="35"/>
      <c r="D161" s="200" t="s">
        <v>359</v>
      </c>
      <c r="E161" s="35"/>
      <c r="F161" s="205" t="s">
        <v>469</v>
      </c>
      <c r="G161" s="35"/>
      <c r="H161" s="35"/>
      <c r="I161" s="202"/>
      <c r="J161" s="35"/>
      <c r="K161" s="35"/>
      <c r="L161" s="38"/>
      <c r="M161" s="203"/>
      <c r="N161" s="204"/>
      <c r="O161" s="70"/>
      <c r="P161" s="70"/>
      <c r="Q161" s="70"/>
      <c r="R161" s="70"/>
      <c r="S161" s="70"/>
      <c r="T161" s="71"/>
      <c r="U161" s="33"/>
      <c r="V161" s="33"/>
      <c r="W161" s="33"/>
      <c r="X161" s="33"/>
      <c r="Y161" s="33"/>
      <c r="Z161" s="33"/>
      <c r="AA161" s="33"/>
      <c r="AB161" s="33"/>
      <c r="AC161" s="33"/>
      <c r="AD161" s="33"/>
      <c r="AE161" s="33"/>
      <c r="AT161" s="16" t="s">
        <v>359</v>
      </c>
      <c r="AU161" s="16" t="s">
        <v>86</v>
      </c>
    </row>
    <row r="162" spans="1:65" s="2" customFormat="1" ht="28.8">
      <c r="A162" s="33"/>
      <c r="B162" s="34"/>
      <c r="C162" s="35"/>
      <c r="D162" s="200" t="s">
        <v>136</v>
      </c>
      <c r="E162" s="35"/>
      <c r="F162" s="205" t="s">
        <v>470</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136</v>
      </c>
      <c r="AU162" s="16" t="s">
        <v>86</v>
      </c>
    </row>
    <row r="163" spans="1:65" s="13" customFormat="1" ht="20.399999999999999">
      <c r="B163" s="210"/>
      <c r="C163" s="211"/>
      <c r="D163" s="200" t="s">
        <v>341</v>
      </c>
      <c r="E163" s="212" t="s">
        <v>1</v>
      </c>
      <c r="F163" s="213" t="s">
        <v>471</v>
      </c>
      <c r="G163" s="211"/>
      <c r="H163" s="214">
        <v>39.200000000000003</v>
      </c>
      <c r="I163" s="215"/>
      <c r="J163" s="211"/>
      <c r="K163" s="211"/>
      <c r="L163" s="216"/>
      <c r="M163" s="217"/>
      <c r="N163" s="218"/>
      <c r="O163" s="218"/>
      <c r="P163" s="218"/>
      <c r="Q163" s="218"/>
      <c r="R163" s="218"/>
      <c r="S163" s="218"/>
      <c r="T163" s="219"/>
      <c r="AT163" s="220" t="s">
        <v>341</v>
      </c>
      <c r="AU163" s="220" t="s">
        <v>86</v>
      </c>
      <c r="AV163" s="13" t="s">
        <v>86</v>
      </c>
      <c r="AW163" s="13" t="s">
        <v>34</v>
      </c>
      <c r="AX163" s="13" t="s">
        <v>77</v>
      </c>
      <c r="AY163" s="220" t="s">
        <v>126</v>
      </c>
    </row>
    <row r="164" spans="1:65" s="13" customFormat="1" ht="10.199999999999999">
      <c r="B164" s="210"/>
      <c r="C164" s="211"/>
      <c r="D164" s="200" t="s">
        <v>341</v>
      </c>
      <c r="E164" s="212" t="s">
        <v>1</v>
      </c>
      <c r="F164" s="213" t="s">
        <v>472</v>
      </c>
      <c r="G164" s="211"/>
      <c r="H164" s="214">
        <v>5.27</v>
      </c>
      <c r="I164" s="215"/>
      <c r="J164" s="211"/>
      <c r="K164" s="211"/>
      <c r="L164" s="216"/>
      <c r="M164" s="217"/>
      <c r="N164" s="218"/>
      <c r="O164" s="218"/>
      <c r="P164" s="218"/>
      <c r="Q164" s="218"/>
      <c r="R164" s="218"/>
      <c r="S164" s="218"/>
      <c r="T164" s="219"/>
      <c r="AT164" s="220" t="s">
        <v>341</v>
      </c>
      <c r="AU164" s="220" t="s">
        <v>86</v>
      </c>
      <c r="AV164" s="13" t="s">
        <v>86</v>
      </c>
      <c r="AW164" s="13" t="s">
        <v>34</v>
      </c>
      <c r="AX164" s="13" t="s">
        <v>77</v>
      </c>
      <c r="AY164" s="220" t="s">
        <v>126</v>
      </c>
    </row>
    <row r="165" spans="1:65" s="14" customFormat="1" ht="10.199999999999999">
      <c r="B165" s="221"/>
      <c r="C165" s="222"/>
      <c r="D165" s="200" t="s">
        <v>341</v>
      </c>
      <c r="E165" s="223" t="s">
        <v>1</v>
      </c>
      <c r="F165" s="224" t="s">
        <v>345</v>
      </c>
      <c r="G165" s="222"/>
      <c r="H165" s="225">
        <v>44.47</v>
      </c>
      <c r="I165" s="226"/>
      <c r="J165" s="222"/>
      <c r="K165" s="222"/>
      <c r="L165" s="227"/>
      <c r="M165" s="228"/>
      <c r="N165" s="229"/>
      <c r="O165" s="229"/>
      <c r="P165" s="229"/>
      <c r="Q165" s="229"/>
      <c r="R165" s="229"/>
      <c r="S165" s="229"/>
      <c r="T165" s="230"/>
      <c r="AT165" s="231" t="s">
        <v>341</v>
      </c>
      <c r="AU165" s="231" t="s">
        <v>86</v>
      </c>
      <c r="AV165" s="14" t="s">
        <v>149</v>
      </c>
      <c r="AW165" s="14" t="s">
        <v>34</v>
      </c>
      <c r="AX165" s="14" t="s">
        <v>84</v>
      </c>
      <c r="AY165" s="231" t="s">
        <v>126</v>
      </c>
    </row>
    <row r="166" spans="1:65" s="2" customFormat="1" ht="24.15" customHeight="1">
      <c r="A166" s="33"/>
      <c r="B166" s="34"/>
      <c r="C166" s="186" t="s">
        <v>169</v>
      </c>
      <c r="D166" s="186" t="s">
        <v>129</v>
      </c>
      <c r="E166" s="187" t="s">
        <v>473</v>
      </c>
      <c r="F166" s="188" t="s">
        <v>474</v>
      </c>
      <c r="G166" s="189" t="s">
        <v>368</v>
      </c>
      <c r="H166" s="190">
        <v>0.55000000000000004</v>
      </c>
      <c r="I166" s="191"/>
      <c r="J166" s="192">
        <f>ROUND(I166*H166,2)</f>
        <v>0</v>
      </c>
      <c r="K166" s="193"/>
      <c r="L166" s="38"/>
      <c r="M166" s="194" t="s">
        <v>1</v>
      </c>
      <c r="N166" s="195" t="s">
        <v>42</v>
      </c>
      <c r="O166" s="70"/>
      <c r="P166" s="196">
        <f>O166*H166</f>
        <v>0</v>
      </c>
      <c r="Q166" s="196">
        <v>1.0556000000000001</v>
      </c>
      <c r="R166" s="196">
        <f>Q166*H166</f>
        <v>0.5805800000000001</v>
      </c>
      <c r="S166" s="196">
        <v>0</v>
      </c>
      <c r="T166" s="197">
        <f>S166*H166</f>
        <v>0</v>
      </c>
      <c r="U166" s="33"/>
      <c r="V166" s="33"/>
      <c r="W166" s="33"/>
      <c r="X166" s="33"/>
      <c r="Y166" s="33"/>
      <c r="Z166" s="33"/>
      <c r="AA166" s="33"/>
      <c r="AB166" s="33"/>
      <c r="AC166" s="33"/>
      <c r="AD166" s="33"/>
      <c r="AE166" s="33"/>
      <c r="AR166" s="198" t="s">
        <v>149</v>
      </c>
      <c r="AT166" s="198" t="s">
        <v>129</v>
      </c>
      <c r="AU166" s="198" t="s">
        <v>86</v>
      </c>
      <c r="AY166" s="16" t="s">
        <v>126</v>
      </c>
      <c r="BE166" s="199">
        <f>IF(N166="základní",J166,0)</f>
        <v>0</v>
      </c>
      <c r="BF166" s="199">
        <f>IF(N166="snížená",J166,0)</f>
        <v>0</v>
      </c>
      <c r="BG166" s="199">
        <f>IF(N166="zákl. přenesená",J166,0)</f>
        <v>0</v>
      </c>
      <c r="BH166" s="199">
        <f>IF(N166="sníž. přenesená",J166,0)</f>
        <v>0</v>
      </c>
      <c r="BI166" s="199">
        <f>IF(N166="nulová",J166,0)</f>
        <v>0</v>
      </c>
      <c r="BJ166" s="16" t="s">
        <v>84</v>
      </c>
      <c r="BK166" s="199">
        <f>ROUND(I166*H166,2)</f>
        <v>0</v>
      </c>
      <c r="BL166" s="16" t="s">
        <v>149</v>
      </c>
      <c r="BM166" s="198" t="s">
        <v>475</v>
      </c>
    </row>
    <row r="167" spans="1:65" s="2" customFormat="1" ht="48">
      <c r="A167" s="33"/>
      <c r="B167" s="34"/>
      <c r="C167" s="35"/>
      <c r="D167" s="200" t="s">
        <v>135</v>
      </c>
      <c r="E167" s="35"/>
      <c r="F167" s="201" t="s">
        <v>476</v>
      </c>
      <c r="G167" s="35"/>
      <c r="H167" s="35"/>
      <c r="I167" s="202"/>
      <c r="J167" s="35"/>
      <c r="K167" s="35"/>
      <c r="L167" s="38"/>
      <c r="M167" s="203"/>
      <c r="N167" s="204"/>
      <c r="O167" s="70"/>
      <c r="P167" s="70"/>
      <c r="Q167" s="70"/>
      <c r="R167" s="70"/>
      <c r="S167" s="70"/>
      <c r="T167" s="71"/>
      <c r="U167" s="33"/>
      <c r="V167" s="33"/>
      <c r="W167" s="33"/>
      <c r="X167" s="33"/>
      <c r="Y167" s="33"/>
      <c r="Z167" s="33"/>
      <c r="AA167" s="33"/>
      <c r="AB167" s="33"/>
      <c r="AC167" s="33"/>
      <c r="AD167" s="33"/>
      <c r="AE167" s="33"/>
      <c r="AT167" s="16" t="s">
        <v>135</v>
      </c>
      <c r="AU167" s="16" t="s">
        <v>86</v>
      </c>
    </row>
    <row r="168" spans="1:65" s="2" customFormat="1" ht="115.2">
      <c r="A168" s="33"/>
      <c r="B168" s="34"/>
      <c r="C168" s="35"/>
      <c r="D168" s="200" t="s">
        <v>359</v>
      </c>
      <c r="E168" s="35"/>
      <c r="F168" s="205" t="s">
        <v>477</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359</v>
      </c>
      <c r="AU168" s="16" t="s">
        <v>86</v>
      </c>
    </row>
    <row r="169" spans="1:65" s="2" customFormat="1" ht="28.8">
      <c r="A169" s="33"/>
      <c r="B169" s="34"/>
      <c r="C169" s="35"/>
      <c r="D169" s="200" t="s">
        <v>136</v>
      </c>
      <c r="E169" s="35"/>
      <c r="F169" s="205" t="s">
        <v>478</v>
      </c>
      <c r="G169" s="35"/>
      <c r="H169" s="35"/>
      <c r="I169" s="202"/>
      <c r="J169" s="35"/>
      <c r="K169" s="35"/>
      <c r="L169" s="38"/>
      <c r="M169" s="203"/>
      <c r="N169" s="204"/>
      <c r="O169" s="70"/>
      <c r="P169" s="70"/>
      <c r="Q169" s="70"/>
      <c r="R169" s="70"/>
      <c r="S169" s="70"/>
      <c r="T169" s="71"/>
      <c r="U169" s="33"/>
      <c r="V169" s="33"/>
      <c r="W169" s="33"/>
      <c r="X169" s="33"/>
      <c r="Y169" s="33"/>
      <c r="Z169" s="33"/>
      <c r="AA169" s="33"/>
      <c r="AB169" s="33"/>
      <c r="AC169" s="33"/>
      <c r="AD169" s="33"/>
      <c r="AE169" s="33"/>
      <c r="AT169" s="16" t="s">
        <v>136</v>
      </c>
      <c r="AU169" s="16" t="s">
        <v>86</v>
      </c>
    </row>
    <row r="170" spans="1:65" s="13" customFormat="1" ht="10.199999999999999">
      <c r="B170" s="210"/>
      <c r="C170" s="211"/>
      <c r="D170" s="200" t="s">
        <v>341</v>
      </c>
      <c r="E170" s="212" t="s">
        <v>1</v>
      </c>
      <c r="F170" s="213" t="s">
        <v>479</v>
      </c>
      <c r="G170" s="211"/>
      <c r="H170" s="214">
        <v>0.55000000000000004</v>
      </c>
      <c r="I170" s="215"/>
      <c r="J170" s="211"/>
      <c r="K170" s="211"/>
      <c r="L170" s="216"/>
      <c r="M170" s="217"/>
      <c r="N170" s="218"/>
      <c r="O170" s="218"/>
      <c r="P170" s="218"/>
      <c r="Q170" s="218"/>
      <c r="R170" s="218"/>
      <c r="S170" s="218"/>
      <c r="T170" s="219"/>
      <c r="AT170" s="220" t="s">
        <v>341</v>
      </c>
      <c r="AU170" s="220" t="s">
        <v>86</v>
      </c>
      <c r="AV170" s="13" t="s">
        <v>86</v>
      </c>
      <c r="AW170" s="13" t="s">
        <v>34</v>
      </c>
      <c r="AX170" s="13" t="s">
        <v>77</v>
      </c>
      <c r="AY170" s="220" t="s">
        <v>126</v>
      </c>
    </row>
    <row r="171" spans="1:65" s="2" customFormat="1" ht="24.15" customHeight="1">
      <c r="A171" s="33"/>
      <c r="B171" s="34"/>
      <c r="C171" s="186" t="s">
        <v>174</v>
      </c>
      <c r="D171" s="186" t="s">
        <v>129</v>
      </c>
      <c r="E171" s="187" t="s">
        <v>480</v>
      </c>
      <c r="F171" s="188" t="s">
        <v>481</v>
      </c>
      <c r="G171" s="189" t="s">
        <v>482</v>
      </c>
      <c r="H171" s="190">
        <v>14</v>
      </c>
      <c r="I171" s="191"/>
      <c r="J171" s="192">
        <f>ROUND(I171*H171,2)</f>
        <v>0</v>
      </c>
      <c r="K171" s="193"/>
      <c r="L171" s="38"/>
      <c r="M171" s="194" t="s">
        <v>1</v>
      </c>
      <c r="N171" s="195" t="s">
        <v>42</v>
      </c>
      <c r="O171" s="70"/>
      <c r="P171" s="196">
        <f>O171*H171</f>
        <v>0</v>
      </c>
      <c r="Q171" s="196">
        <v>2.99E-3</v>
      </c>
      <c r="R171" s="196">
        <f>Q171*H171</f>
        <v>4.1860000000000001E-2</v>
      </c>
      <c r="S171" s="196">
        <v>0</v>
      </c>
      <c r="T171" s="197">
        <f>S171*H171</f>
        <v>0</v>
      </c>
      <c r="U171" s="33"/>
      <c r="V171" s="33"/>
      <c r="W171" s="33"/>
      <c r="X171" s="33"/>
      <c r="Y171" s="33"/>
      <c r="Z171" s="33"/>
      <c r="AA171" s="33"/>
      <c r="AB171" s="33"/>
      <c r="AC171" s="33"/>
      <c r="AD171" s="33"/>
      <c r="AE171" s="33"/>
      <c r="AR171" s="198" t="s">
        <v>149</v>
      </c>
      <c r="AT171" s="198" t="s">
        <v>129</v>
      </c>
      <c r="AU171" s="198" t="s">
        <v>86</v>
      </c>
      <c r="AY171" s="16" t="s">
        <v>126</v>
      </c>
      <c r="BE171" s="199">
        <f>IF(N171="základní",J171,0)</f>
        <v>0</v>
      </c>
      <c r="BF171" s="199">
        <f>IF(N171="snížená",J171,0)</f>
        <v>0</v>
      </c>
      <c r="BG171" s="199">
        <f>IF(N171="zákl. přenesená",J171,0)</f>
        <v>0</v>
      </c>
      <c r="BH171" s="199">
        <f>IF(N171="sníž. přenesená",J171,0)</f>
        <v>0</v>
      </c>
      <c r="BI171" s="199">
        <f>IF(N171="nulová",J171,0)</f>
        <v>0</v>
      </c>
      <c r="BJ171" s="16" t="s">
        <v>84</v>
      </c>
      <c r="BK171" s="199">
        <f>ROUND(I171*H171,2)</f>
        <v>0</v>
      </c>
      <c r="BL171" s="16" t="s">
        <v>149</v>
      </c>
      <c r="BM171" s="198" t="s">
        <v>483</v>
      </c>
    </row>
    <row r="172" spans="1:65" s="2" customFormat="1" ht="28.8">
      <c r="A172" s="33"/>
      <c r="B172" s="34"/>
      <c r="C172" s="35"/>
      <c r="D172" s="200" t="s">
        <v>135</v>
      </c>
      <c r="E172" s="35"/>
      <c r="F172" s="201" t="s">
        <v>484</v>
      </c>
      <c r="G172" s="35"/>
      <c r="H172" s="35"/>
      <c r="I172" s="202"/>
      <c r="J172" s="35"/>
      <c r="K172" s="35"/>
      <c r="L172" s="38"/>
      <c r="M172" s="203"/>
      <c r="N172" s="204"/>
      <c r="O172" s="70"/>
      <c r="P172" s="70"/>
      <c r="Q172" s="70"/>
      <c r="R172" s="70"/>
      <c r="S172" s="70"/>
      <c r="T172" s="71"/>
      <c r="U172" s="33"/>
      <c r="V172" s="33"/>
      <c r="W172" s="33"/>
      <c r="X172" s="33"/>
      <c r="Y172" s="33"/>
      <c r="Z172" s="33"/>
      <c r="AA172" s="33"/>
      <c r="AB172" s="33"/>
      <c r="AC172" s="33"/>
      <c r="AD172" s="33"/>
      <c r="AE172" s="33"/>
      <c r="AT172" s="16" t="s">
        <v>135</v>
      </c>
      <c r="AU172" s="16" t="s">
        <v>86</v>
      </c>
    </row>
    <row r="173" spans="1:65" s="2" customFormat="1" ht="48">
      <c r="A173" s="33"/>
      <c r="B173" s="34"/>
      <c r="C173" s="35"/>
      <c r="D173" s="200" t="s">
        <v>359</v>
      </c>
      <c r="E173" s="35"/>
      <c r="F173" s="205" t="s">
        <v>485</v>
      </c>
      <c r="G173" s="35"/>
      <c r="H173" s="35"/>
      <c r="I173" s="202"/>
      <c r="J173" s="35"/>
      <c r="K173" s="35"/>
      <c r="L173" s="38"/>
      <c r="M173" s="203"/>
      <c r="N173" s="204"/>
      <c r="O173" s="70"/>
      <c r="P173" s="70"/>
      <c r="Q173" s="70"/>
      <c r="R173" s="70"/>
      <c r="S173" s="70"/>
      <c r="T173" s="71"/>
      <c r="U173" s="33"/>
      <c r="V173" s="33"/>
      <c r="W173" s="33"/>
      <c r="X173" s="33"/>
      <c r="Y173" s="33"/>
      <c r="Z173" s="33"/>
      <c r="AA173" s="33"/>
      <c r="AB173" s="33"/>
      <c r="AC173" s="33"/>
      <c r="AD173" s="33"/>
      <c r="AE173" s="33"/>
      <c r="AT173" s="16" t="s">
        <v>359</v>
      </c>
      <c r="AU173" s="16" t="s">
        <v>86</v>
      </c>
    </row>
    <row r="174" spans="1:65" s="2" customFormat="1" ht="19.2">
      <c r="A174" s="33"/>
      <c r="B174" s="34"/>
      <c r="C174" s="35"/>
      <c r="D174" s="200" t="s">
        <v>136</v>
      </c>
      <c r="E174" s="35"/>
      <c r="F174" s="205" t="s">
        <v>486</v>
      </c>
      <c r="G174" s="35"/>
      <c r="H174" s="35"/>
      <c r="I174" s="202"/>
      <c r="J174" s="35"/>
      <c r="K174" s="35"/>
      <c r="L174" s="38"/>
      <c r="M174" s="203"/>
      <c r="N174" s="204"/>
      <c r="O174" s="70"/>
      <c r="P174" s="70"/>
      <c r="Q174" s="70"/>
      <c r="R174" s="70"/>
      <c r="S174" s="70"/>
      <c r="T174" s="71"/>
      <c r="U174" s="33"/>
      <c r="V174" s="33"/>
      <c r="W174" s="33"/>
      <c r="X174" s="33"/>
      <c r="Y174" s="33"/>
      <c r="Z174" s="33"/>
      <c r="AA174" s="33"/>
      <c r="AB174" s="33"/>
      <c r="AC174" s="33"/>
      <c r="AD174" s="33"/>
      <c r="AE174" s="33"/>
      <c r="AT174" s="16" t="s">
        <v>136</v>
      </c>
      <c r="AU174" s="16" t="s">
        <v>86</v>
      </c>
    </row>
    <row r="175" spans="1:65" s="13" customFormat="1" ht="10.199999999999999">
      <c r="B175" s="210"/>
      <c r="C175" s="211"/>
      <c r="D175" s="200" t="s">
        <v>341</v>
      </c>
      <c r="E175" s="212" t="s">
        <v>1</v>
      </c>
      <c r="F175" s="213" t="s">
        <v>487</v>
      </c>
      <c r="G175" s="211"/>
      <c r="H175" s="214">
        <v>14</v>
      </c>
      <c r="I175" s="215"/>
      <c r="J175" s="211"/>
      <c r="K175" s="211"/>
      <c r="L175" s="216"/>
      <c r="M175" s="217"/>
      <c r="N175" s="218"/>
      <c r="O175" s="218"/>
      <c r="P175" s="218"/>
      <c r="Q175" s="218"/>
      <c r="R175" s="218"/>
      <c r="S175" s="218"/>
      <c r="T175" s="219"/>
      <c r="AT175" s="220" t="s">
        <v>341</v>
      </c>
      <c r="AU175" s="220" t="s">
        <v>86</v>
      </c>
      <c r="AV175" s="13" t="s">
        <v>86</v>
      </c>
      <c r="AW175" s="13" t="s">
        <v>34</v>
      </c>
      <c r="AX175" s="13" t="s">
        <v>84</v>
      </c>
      <c r="AY175" s="220" t="s">
        <v>126</v>
      </c>
    </row>
    <row r="176" spans="1:65" s="2" customFormat="1" ht="14.4" customHeight="1">
      <c r="A176" s="33"/>
      <c r="B176" s="34"/>
      <c r="C176" s="186" t="s">
        <v>181</v>
      </c>
      <c r="D176" s="186" t="s">
        <v>129</v>
      </c>
      <c r="E176" s="187" t="s">
        <v>488</v>
      </c>
      <c r="F176" s="188" t="s">
        <v>489</v>
      </c>
      <c r="G176" s="189" t="s">
        <v>132</v>
      </c>
      <c r="H176" s="190">
        <v>1</v>
      </c>
      <c r="I176" s="191"/>
      <c r="J176" s="192">
        <f>ROUND(I176*H176,2)</f>
        <v>0</v>
      </c>
      <c r="K176" s="193"/>
      <c r="L176" s="38"/>
      <c r="M176" s="194" t="s">
        <v>1</v>
      </c>
      <c r="N176" s="195" t="s">
        <v>42</v>
      </c>
      <c r="O176" s="70"/>
      <c r="P176" s="196">
        <f>O176*H176</f>
        <v>0</v>
      </c>
      <c r="Q176" s="196">
        <v>0</v>
      </c>
      <c r="R176" s="196">
        <f>Q176*H176</f>
        <v>0</v>
      </c>
      <c r="S176" s="196">
        <v>0</v>
      </c>
      <c r="T176" s="197">
        <f>S176*H176</f>
        <v>0</v>
      </c>
      <c r="U176" s="33"/>
      <c r="V176" s="33"/>
      <c r="W176" s="33"/>
      <c r="X176" s="33"/>
      <c r="Y176" s="33"/>
      <c r="Z176" s="33"/>
      <c r="AA176" s="33"/>
      <c r="AB176" s="33"/>
      <c r="AC176" s="33"/>
      <c r="AD176" s="33"/>
      <c r="AE176" s="33"/>
      <c r="AR176" s="198" t="s">
        <v>149</v>
      </c>
      <c r="AT176" s="198" t="s">
        <v>129</v>
      </c>
      <c r="AU176" s="198" t="s">
        <v>86</v>
      </c>
      <c r="AY176" s="16" t="s">
        <v>126</v>
      </c>
      <c r="BE176" s="199">
        <f>IF(N176="základní",J176,0)</f>
        <v>0</v>
      </c>
      <c r="BF176" s="199">
        <f>IF(N176="snížená",J176,0)</f>
        <v>0</v>
      </c>
      <c r="BG176" s="199">
        <f>IF(N176="zákl. přenesená",J176,0)</f>
        <v>0</v>
      </c>
      <c r="BH176" s="199">
        <f>IF(N176="sníž. přenesená",J176,0)</f>
        <v>0</v>
      </c>
      <c r="BI176" s="199">
        <f>IF(N176="nulová",J176,0)</f>
        <v>0</v>
      </c>
      <c r="BJ176" s="16" t="s">
        <v>84</v>
      </c>
      <c r="BK176" s="199">
        <f>ROUND(I176*H176,2)</f>
        <v>0</v>
      </c>
      <c r="BL176" s="16" t="s">
        <v>149</v>
      </c>
      <c r="BM176" s="198" t="s">
        <v>490</v>
      </c>
    </row>
    <row r="177" spans="1:65" s="2" customFormat="1" ht="10.199999999999999">
      <c r="A177" s="33"/>
      <c r="B177" s="34"/>
      <c r="C177" s="35"/>
      <c r="D177" s="200" t="s">
        <v>135</v>
      </c>
      <c r="E177" s="35"/>
      <c r="F177" s="201" t="s">
        <v>489</v>
      </c>
      <c r="G177" s="35"/>
      <c r="H177" s="35"/>
      <c r="I177" s="202"/>
      <c r="J177" s="35"/>
      <c r="K177" s="35"/>
      <c r="L177" s="38"/>
      <c r="M177" s="203"/>
      <c r="N177" s="204"/>
      <c r="O177" s="70"/>
      <c r="P177" s="70"/>
      <c r="Q177" s="70"/>
      <c r="R177" s="70"/>
      <c r="S177" s="70"/>
      <c r="T177" s="71"/>
      <c r="U177" s="33"/>
      <c r="V177" s="33"/>
      <c r="W177" s="33"/>
      <c r="X177" s="33"/>
      <c r="Y177" s="33"/>
      <c r="Z177" s="33"/>
      <c r="AA177" s="33"/>
      <c r="AB177" s="33"/>
      <c r="AC177" s="33"/>
      <c r="AD177" s="33"/>
      <c r="AE177" s="33"/>
      <c r="AT177" s="16" t="s">
        <v>135</v>
      </c>
      <c r="AU177" s="16" t="s">
        <v>86</v>
      </c>
    </row>
    <row r="178" spans="1:65" s="2" customFormat="1" ht="28.8">
      <c r="A178" s="33"/>
      <c r="B178" s="34"/>
      <c r="C178" s="35"/>
      <c r="D178" s="200" t="s">
        <v>136</v>
      </c>
      <c r="E178" s="35"/>
      <c r="F178" s="205" t="s">
        <v>491</v>
      </c>
      <c r="G178" s="35"/>
      <c r="H178" s="35"/>
      <c r="I178" s="202"/>
      <c r="J178" s="35"/>
      <c r="K178" s="35"/>
      <c r="L178" s="38"/>
      <c r="M178" s="203"/>
      <c r="N178" s="204"/>
      <c r="O178" s="70"/>
      <c r="P178" s="70"/>
      <c r="Q178" s="70"/>
      <c r="R178" s="70"/>
      <c r="S178" s="70"/>
      <c r="T178" s="71"/>
      <c r="U178" s="33"/>
      <c r="V178" s="33"/>
      <c r="W178" s="33"/>
      <c r="X178" s="33"/>
      <c r="Y178" s="33"/>
      <c r="Z178" s="33"/>
      <c r="AA178" s="33"/>
      <c r="AB178" s="33"/>
      <c r="AC178" s="33"/>
      <c r="AD178" s="33"/>
      <c r="AE178" s="33"/>
      <c r="AT178" s="16" t="s">
        <v>136</v>
      </c>
      <c r="AU178" s="16" t="s">
        <v>86</v>
      </c>
    </row>
    <row r="179" spans="1:65" s="12" customFormat="1" ht="22.8" customHeight="1">
      <c r="B179" s="170"/>
      <c r="C179" s="171"/>
      <c r="D179" s="172" t="s">
        <v>76</v>
      </c>
      <c r="E179" s="184" t="s">
        <v>174</v>
      </c>
      <c r="F179" s="184" t="s">
        <v>492</v>
      </c>
      <c r="G179" s="171"/>
      <c r="H179" s="171"/>
      <c r="I179" s="174"/>
      <c r="J179" s="185">
        <f>BK179</f>
        <v>0</v>
      </c>
      <c r="K179" s="171"/>
      <c r="L179" s="176"/>
      <c r="M179" s="177"/>
      <c r="N179" s="178"/>
      <c r="O179" s="178"/>
      <c r="P179" s="179">
        <f>SUM(P180:P200)</f>
        <v>0</v>
      </c>
      <c r="Q179" s="178"/>
      <c r="R179" s="179">
        <f>SUM(R180:R200)</f>
        <v>1.1966220000000001</v>
      </c>
      <c r="S179" s="178"/>
      <c r="T179" s="180">
        <f>SUM(T180:T200)</f>
        <v>31.115000000000002</v>
      </c>
      <c r="AR179" s="181" t="s">
        <v>84</v>
      </c>
      <c r="AT179" s="182" t="s">
        <v>76</v>
      </c>
      <c r="AU179" s="182" t="s">
        <v>84</v>
      </c>
      <c r="AY179" s="181" t="s">
        <v>126</v>
      </c>
      <c r="BK179" s="183">
        <f>SUM(BK180:BK200)</f>
        <v>0</v>
      </c>
    </row>
    <row r="180" spans="1:65" s="2" customFormat="1" ht="24.15" customHeight="1">
      <c r="A180" s="33"/>
      <c r="B180" s="34"/>
      <c r="C180" s="186" t="s">
        <v>186</v>
      </c>
      <c r="D180" s="186" t="s">
        <v>129</v>
      </c>
      <c r="E180" s="187" t="s">
        <v>493</v>
      </c>
      <c r="F180" s="188" t="s">
        <v>494</v>
      </c>
      <c r="G180" s="189" t="s">
        <v>380</v>
      </c>
      <c r="H180" s="190">
        <v>444.5</v>
      </c>
      <c r="I180" s="191"/>
      <c r="J180" s="192">
        <f>ROUND(I180*H180,2)</f>
        <v>0</v>
      </c>
      <c r="K180" s="193"/>
      <c r="L180" s="38"/>
      <c r="M180" s="194" t="s">
        <v>1</v>
      </c>
      <c r="N180" s="195" t="s">
        <v>42</v>
      </c>
      <c r="O180" s="70"/>
      <c r="P180" s="196">
        <f>O180*H180</f>
        <v>0</v>
      </c>
      <c r="Q180" s="196">
        <v>0</v>
      </c>
      <c r="R180" s="196">
        <f>Q180*H180</f>
        <v>0</v>
      </c>
      <c r="S180" s="196">
        <v>7.0000000000000007E-2</v>
      </c>
      <c r="T180" s="197">
        <f>S180*H180</f>
        <v>31.115000000000002</v>
      </c>
      <c r="U180" s="33"/>
      <c r="V180" s="33"/>
      <c r="W180" s="33"/>
      <c r="X180" s="33"/>
      <c r="Y180" s="33"/>
      <c r="Z180" s="33"/>
      <c r="AA180" s="33"/>
      <c r="AB180" s="33"/>
      <c r="AC180" s="33"/>
      <c r="AD180" s="33"/>
      <c r="AE180" s="33"/>
      <c r="AR180" s="198" t="s">
        <v>149</v>
      </c>
      <c r="AT180" s="198" t="s">
        <v>129</v>
      </c>
      <c r="AU180" s="198" t="s">
        <v>86</v>
      </c>
      <c r="AY180" s="16" t="s">
        <v>126</v>
      </c>
      <c r="BE180" s="199">
        <f>IF(N180="základní",J180,0)</f>
        <v>0</v>
      </c>
      <c r="BF180" s="199">
        <f>IF(N180="snížená",J180,0)</f>
        <v>0</v>
      </c>
      <c r="BG180" s="199">
        <f>IF(N180="zákl. přenesená",J180,0)</f>
        <v>0</v>
      </c>
      <c r="BH180" s="199">
        <f>IF(N180="sníž. přenesená",J180,0)</f>
        <v>0</v>
      </c>
      <c r="BI180" s="199">
        <f>IF(N180="nulová",J180,0)</f>
        <v>0</v>
      </c>
      <c r="BJ180" s="16" t="s">
        <v>84</v>
      </c>
      <c r="BK180" s="199">
        <f>ROUND(I180*H180,2)</f>
        <v>0</v>
      </c>
      <c r="BL180" s="16" t="s">
        <v>149</v>
      </c>
      <c r="BM180" s="198" t="s">
        <v>495</v>
      </c>
    </row>
    <row r="181" spans="1:65" s="2" customFormat="1" ht="19.2">
      <c r="A181" s="33"/>
      <c r="B181" s="34"/>
      <c r="C181" s="35"/>
      <c r="D181" s="200" t="s">
        <v>135</v>
      </c>
      <c r="E181" s="35"/>
      <c r="F181" s="201" t="s">
        <v>496</v>
      </c>
      <c r="G181" s="35"/>
      <c r="H181" s="35"/>
      <c r="I181" s="202"/>
      <c r="J181" s="35"/>
      <c r="K181" s="35"/>
      <c r="L181" s="38"/>
      <c r="M181" s="203"/>
      <c r="N181" s="204"/>
      <c r="O181" s="70"/>
      <c r="P181" s="70"/>
      <c r="Q181" s="70"/>
      <c r="R181" s="70"/>
      <c r="S181" s="70"/>
      <c r="T181" s="71"/>
      <c r="U181" s="33"/>
      <c r="V181" s="33"/>
      <c r="W181" s="33"/>
      <c r="X181" s="33"/>
      <c r="Y181" s="33"/>
      <c r="Z181" s="33"/>
      <c r="AA181" s="33"/>
      <c r="AB181" s="33"/>
      <c r="AC181" s="33"/>
      <c r="AD181" s="33"/>
      <c r="AE181" s="33"/>
      <c r="AT181" s="16" t="s">
        <v>135</v>
      </c>
      <c r="AU181" s="16" t="s">
        <v>86</v>
      </c>
    </row>
    <row r="182" spans="1:65" s="2" customFormat="1" ht="28.8">
      <c r="A182" s="33"/>
      <c r="B182" s="34"/>
      <c r="C182" s="35"/>
      <c r="D182" s="200" t="s">
        <v>136</v>
      </c>
      <c r="E182" s="35"/>
      <c r="F182" s="205" t="s">
        <v>497</v>
      </c>
      <c r="G182" s="35"/>
      <c r="H182" s="35"/>
      <c r="I182" s="202"/>
      <c r="J182" s="35"/>
      <c r="K182" s="35"/>
      <c r="L182" s="38"/>
      <c r="M182" s="203"/>
      <c r="N182" s="204"/>
      <c r="O182" s="70"/>
      <c r="P182" s="70"/>
      <c r="Q182" s="70"/>
      <c r="R182" s="70"/>
      <c r="S182" s="70"/>
      <c r="T182" s="71"/>
      <c r="U182" s="33"/>
      <c r="V182" s="33"/>
      <c r="W182" s="33"/>
      <c r="X182" s="33"/>
      <c r="Y182" s="33"/>
      <c r="Z182" s="33"/>
      <c r="AA182" s="33"/>
      <c r="AB182" s="33"/>
      <c r="AC182" s="33"/>
      <c r="AD182" s="33"/>
      <c r="AE182" s="33"/>
      <c r="AT182" s="16" t="s">
        <v>136</v>
      </c>
      <c r="AU182" s="16" t="s">
        <v>86</v>
      </c>
    </row>
    <row r="183" spans="1:65" s="13" customFormat="1" ht="10.199999999999999">
      <c r="B183" s="210"/>
      <c r="C183" s="211"/>
      <c r="D183" s="200" t="s">
        <v>341</v>
      </c>
      <c r="E183" s="212" t="s">
        <v>1</v>
      </c>
      <c r="F183" s="213" t="s">
        <v>498</v>
      </c>
      <c r="G183" s="211"/>
      <c r="H183" s="214">
        <v>72.900000000000006</v>
      </c>
      <c r="I183" s="215"/>
      <c r="J183" s="211"/>
      <c r="K183" s="211"/>
      <c r="L183" s="216"/>
      <c r="M183" s="217"/>
      <c r="N183" s="218"/>
      <c r="O183" s="218"/>
      <c r="P183" s="218"/>
      <c r="Q183" s="218"/>
      <c r="R183" s="218"/>
      <c r="S183" s="218"/>
      <c r="T183" s="219"/>
      <c r="AT183" s="220" t="s">
        <v>341</v>
      </c>
      <c r="AU183" s="220" t="s">
        <v>86</v>
      </c>
      <c r="AV183" s="13" t="s">
        <v>86</v>
      </c>
      <c r="AW183" s="13" t="s">
        <v>34</v>
      </c>
      <c r="AX183" s="13" t="s">
        <v>77</v>
      </c>
      <c r="AY183" s="220" t="s">
        <v>126</v>
      </c>
    </row>
    <row r="184" spans="1:65" s="13" customFormat="1" ht="10.199999999999999">
      <c r="B184" s="210"/>
      <c r="C184" s="211"/>
      <c r="D184" s="200" t="s">
        <v>341</v>
      </c>
      <c r="E184" s="212" t="s">
        <v>1</v>
      </c>
      <c r="F184" s="213" t="s">
        <v>499</v>
      </c>
      <c r="G184" s="211"/>
      <c r="H184" s="214">
        <v>283.5</v>
      </c>
      <c r="I184" s="215"/>
      <c r="J184" s="211"/>
      <c r="K184" s="211"/>
      <c r="L184" s="216"/>
      <c r="M184" s="217"/>
      <c r="N184" s="218"/>
      <c r="O184" s="218"/>
      <c r="P184" s="218"/>
      <c r="Q184" s="218"/>
      <c r="R184" s="218"/>
      <c r="S184" s="218"/>
      <c r="T184" s="219"/>
      <c r="AT184" s="220" t="s">
        <v>341</v>
      </c>
      <c r="AU184" s="220" t="s">
        <v>86</v>
      </c>
      <c r="AV184" s="13" t="s">
        <v>86</v>
      </c>
      <c r="AW184" s="13" t="s">
        <v>34</v>
      </c>
      <c r="AX184" s="13" t="s">
        <v>77</v>
      </c>
      <c r="AY184" s="220" t="s">
        <v>126</v>
      </c>
    </row>
    <row r="185" spans="1:65" s="13" customFormat="1" ht="10.199999999999999">
      <c r="B185" s="210"/>
      <c r="C185" s="211"/>
      <c r="D185" s="200" t="s">
        <v>341</v>
      </c>
      <c r="E185" s="212" t="s">
        <v>1</v>
      </c>
      <c r="F185" s="213" t="s">
        <v>500</v>
      </c>
      <c r="G185" s="211"/>
      <c r="H185" s="214">
        <v>88.1</v>
      </c>
      <c r="I185" s="215"/>
      <c r="J185" s="211"/>
      <c r="K185" s="211"/>
      <c r="L185" s="216"/>
      <c r="M185" s="217"/>
      <c r="N185" s="218"/>
      <c r="O185" s="218"/>
      <c r="P185" s="218"/>
      <c r="Q185" s="218"/>
      <c r="R185" s="218"/>
      <c r="S185" s="218"/>
      <c r="T185" s="219"/>
      <c r="AT185" s="220" t="s">
        <v>341</v>
      </c>
      <c r="AU185" s="220" t="s">
        <v>86</v>
      </c>
      <c r="AV185" s="13" t="s">
        <v>86</v>
      </c>
      <c r="AW185" s="13" t="s">
        <v>34</v>
      </c>
      <c r="AX185" s="13" t="s">
        <v>77</v>
      </c>
      <c r="AY185" s="220" t="s">
        <v>126</v>
      </c>
    </row>
    <row r="186" spans="1:65" s="14" customFormat="1" ht="10.199999999999999">
      <c r="B186" s="221"/>
      <c r="C186" s="222"/>
      <c r="D186" s="200" t="s">
        <v>341</v>
      </c>
      <c r="E186" s="223" t="s">
        <v>1</v>
      </c>
      <c r="F186" s="224" t="s">
        <v>345</v>
      </c>
      <c r="G186" s="222"/>
      <c r="H186" s="225">
        <v>444.5</v>
      </c>
      <c r="I186" s="226"/>
      <c r="J186" s="222"/>
      <c r="K186" s="222"/>
      <c r="L186" s="227"/>
      <c r="M186" s="228"/>
      <c r="N186" s="229"/>
      <c r="O186" s="229"/>
      <c r="P186" s="229"/>
      <c r="Q186" s="229"/>
      <c r="R186" s="229"/>
      <c r="S186" s="229"/>
      <c r="T186" s="230"/>
      <c r="AT186" s="231" t="s">
        <v>341</v>
      </c>
      <c r="AU186" s="231" t="s">
        <v>86</v>
      </c>
      <c r="AV186" s="14" t="s">
        <v>149</v>
      </c>
      <c r="AW186" s="14" t="s">
        <v>34</v>
      </c>
      <c r="AX186" s="14" t="s">
        <v>84</v>
      </c>
      <c r="AY186" s="231" t="s">
        <v>126</v>
      </c>
    </row>
    <row r="187" spans="1:65" s="2" customFormat="1" ht="24.15" customHeight="1">
      <c r="A187" s="33"/>
      <c r="B187" s="34"/>
      <c r="C187" s="186" t="s">
        <v>192</v>
      </c>
      <c r="D187" s="186" t="s">
        <v>129</v>
      </c>
      <c r="E187" s="187" t="s">
        <v>501</v>
      </c>
      <c r="F187" s="188" t="s">
        <v>502</v>
      </c>
      <c r="G187" s="189" t="s">
        <v>380</v>
      </c>
      <c r="H187" s="190">
        <v>177.8</v>
      </c>
      <c r="I187" s="191"/>
      <c r="J187" s="192">
        <f>ROUND(I187*H187,2)</f>
        <v>0</v>
      </c>
      <c r="K187" s="193"/>
      <c r="L187" s="38"/>
      <c r="M187" s="194" t="s">
        <v>1</v>
      </c>
      <c r="N187" s="195" t="s">
        <v>42</v>
      </c>
      <c r="O187" s="70"/>
      <c r="P187" s="196">
        <f>O187*H187</f>
        <v>0</v>
      </c>
      <c r="Q187" s="196">
        <v>9.8999999999999999E-4</v>
      </c>
      <c r="R187" s="196">
        <f>Q187*H187</f>
        <v>0.17602200000000001</v>
      </c>
      <c r="S187" s="196">
        <v>0</v>
      </c>
      <c r="T187" s="197">
        <f>S187*H187</f>
        <v>0</v>
      </c>
      <c r="U187" s="33"/>
      <c r="V187" s="33"/>
      <c r="W187" s="33"/>
      <c r="X187" s="33"/>
      <c r="Y187" s="33"/>
      <c r="Z187" s="33"/>
      <c r="AA187" s="33"/>
      <c r="AB187" s="33"/>
      <c r="AC187" s="33"/>
      <c r="AD187" s="33"/>
      <c r="AE187" s="33"/>
      <c r="AR187" s="198" t="s">
        <v>149</v>
      </c>
      <c r="AT187" s="198" t="s">
        <v>129</v>
      </c>
      <c r="AU187" s="198" t="s">
        <v>86</v>
      </c>
      <c r="AY187" s="16" t="s">
        <v>126</v>
      </c>
      <c r="BE187" s="199">
        <f>IF(N187="základní",J187,0)</f>
        <v>0</v>
      </c>
      <c r="BF187" s="199">
        <f>IF(N187="snížená",J187,0)</f>
        <v>0</v>
      </c>
      <c r="BG187" s="199">
        <f>IF(N187="zákl. přenesená",J187,0)</f>
        <v>0</v>
      </c>
      <c r="BH187" s="199">
        <f>IF(N187="sníž. přenesená",J187,0)</f>
        <v>0</v>
      </c>
      <c r="BI187" s="199">
        <f>IF(N187="nulová",J187,0)</f>
        <v>0</v>
      </c>
      <c r="BJ187" s="16" t="s">
        <v>84</v>
      </c>
      <c r="BK187" s="199">
        <f>ROUND(I187*H187,2)</f>
        <v>0</v>
      </c>
      <c r="BL187" s="16" t="s">
        <v>149</v>
      </c>
      <c r="BM187" s="198" t="s">
        <v>503</v>
      </c>
    </row>
    <row r="188" spans="1:65" s="2" customFormat="1" ht="19.2">
      <c r="A188" s="33"/>
      <c r="B188" s="34"/>
      <c r="C188" s="35"/>
      <c r="D188" s="200" t="s">
        <v>135</v>
      </c>
      <c r="E188" s="35"/>
      <c r="F188" s="201" t="s">
        <v>504</v>
      </c>
      <c r="G188" s="35"/>
      <c r="H188" s="35"/>
      <c r="I188" s="202"/>
      <c r="J188" s="35"/>
      <c r="K188" s="35"/>
      <c r="L188" s="38"/>
      <c r="M188" s="203"/>
      <c r="N188" s="204"/>
      <c r="O188" s="70"/>
      <c r="P188" s="70"/>
      <c r="Q188" s="70"/>
      <c r="R188" s="70"/>
      <c r="S188" s="70"/>
      <c r="T188" s="71"/>
      <c r="U188" s="33"/>
      <c r="V188" s="33"/>
      <c r="W188" s="33"/>
      <c r="X188" s="33"/>
      <c r="Y188" s="33"/>
      <c r="Z188" s="33"/>
      <c r="AA188" s="33"/>
      <c r="AB188" s="33"/>
      <c r="AC188" s="33"/>
      <c r="AD188" s="33"/>
      <c r="AE188" s="33"/>
      <c r="AT188" s="16" t="s">
        <v>135</v>
      </c>
      <c r="AU188" s="16" t="s">
        <v>86</v>
      </c>
    </row>
    <row r="189" spans="1:65" s="2" customFormat="1" ht="38.4">
      <c r="A189" s="33"/>
      <c r="B189" s="34"/>
      <c r="C189" s="35"/>
      <c r="D189" s="200" t="s">
        <v>359</v>
      </c>
      <c r="E189" s="35"/>
      <c r="F189" s="205" t="s">
        <v>505</v>
      </c>
      <c r="G189" s="35"/>
      <c r="H189" s="35"/>
      <c r="I189" s="202"/>
      <c r="J189" s="35"/>
      <c r="K189" s="35"/>
      <c r="L189" s="38"/>
      <c r="M189" s="203"/>
      <c r="N189" s="204"/>
      <c r="O189" s="70"/>
      <c r="P189" s="70"/>
      <c r="Q189" s="70"/>
      <c r="R189" s="70"/>
      <c r="S189" s="70"/>
      <c r="T189" s="71"/>
      <c r="U189" s="33"/>
      <c r="V189" s="33"/>
      <c r="W189" s="33"/>
      <c r="X189" s="33"/>
      <c r="Y189" s="33"/>
      <c r="Z189" s="33"/>
      <c r="AA189" s="33"/>
      <c r="AB189" s="33"/>
      <c r="AC189" s="33"/>
      <c r="AD189" s="33"/>
      <c r="AE189" s="33"/>
      <c r="AT189" s="16" t="s">
        <v>359</v>
      </c>
      <c r="AU189" s="16" t="s">
        <v>86</v>
      </c>
    </row>
    <row r="190" spans="1:65" s="13" customFormat="1" ht="10.199999999999999">
      <c r="B190" s="210"/>
      <c r="C190" s="211"/>
      <c r="D190" s="200" t="s">
        <v>341</v>
      </c>
      <c r="E190" s="212" t="s">
        <v>1</v>
      </c>
      <c r="F190" s="213" t="s">
        <v>506</v>
      </c>
      <c r="G190" s="211"/>
      <c r="H190" s="214">
        <v>72.900000000000006</v>
      </c>
      <c r="I190" s="215"/>
      <c r="J190" s="211"/>
      <c r="K190" s="211"/>
      <c r="L190" s="216"/>
      <c r="M190" s="217"/>
      <c r="N190" s="218"/>
      <c r="O190" s="218"/>
      <c r="P190" s="218"/>
      <c r="Q190" s="218"/>
      <c r="R190" s="218"/>
      <c r="S190" s="218"/>
      <c r="T190" s="219"/>
      <c r="AT190" s="220" t="s">
        <v>341</v>
      </c>
      <c r="AU190" s="220" t="s">
        <v>86</v>
      </c>
      <c r="AV190" s="13" t="s">
        <v>86</v>
      </c>
      <c r="AW190" s="13" t="s">
        <v>34</v>
      </c>
      <c r="AX190" s="13" t="s">
        <v>77</v>
      </c>
      <c r="AY190" s="220" t="s">
        <v>126</v>
      </c>
    </row>
    <row r="191" spans="1:65" s="13" customFormat="1" ht="10.199999999999999">
      <c r="B191" s="210"/>
      <c r="C191" s="211"/>
      <c r="D191" s="200" t="s">
        <v>341</v>
      </c>
      <c r="E191" s="212" t="s">
        <v>1</v>
      </c>
      <c r="F191" s="213" t="s">
        <v>507</v>
      </c>
      <c r="G191" s="211"/>
      <c r="H191" s="214">
        <v>283.5</v>
      </c>
      <c r="I191" s="215"/>
      <c r="J191" s="211"/>
      <c r="K191" s="211"/>
      <c r="L191" s="216"/>
      <c r="M191" s="217"/>
      <c r="N191" s="218"/>
      <c r="O191" s="218"/>
      <c r="P191" s="218"/>
      <c r="Q191" s="218"/>
      <c r="R191" s="218"/>
      <c r="S191" s="218"/>
      <c r="T191" s="219"/>
      <c r="AT191" s="220" t="s">
        <v>341</v>
      </c>
      <c r="AU191" s="220" t="s">
        <v>86</v>
      </c>
      <c r="AV191" s="13" t="s">
        <v>86</v>
      </c>
      <c r="AW191" s="13" t="s">
        <v>34</v>
      </c>
      <c r="AX191" s="13" t="s">
        <v>77</v>
      </c>
      <c r="AY191" s="220" t="s">
        <v>126</v>
      </c>
    </row>
    <row r="192" spans="1:65" s="13" customFormat="1" ht="10.199999999999999">
      <c r="B192" s="210"/>
      <c r="C192" s="211"/>
      <c r="D192" s="200" t="s">
        <v>341</v>
      </c>
      <c r="E192" s="212" t="s">
        <v>1</v>
      </c>
      <c r="F192" s="213" t="s">
        <v>508</v>
      </c>
      <c r="G192" s="211"/>
      <c r="H192" s="214">
        <v>88.1</v>
      </c>
      <c r="I192" s="215"/>
      <c r="J192" s="211"/>
      <c r="K192" s="211"/>
      <c r="L192" s="216"/>
      <c r="M192" s="217"/>
      <c r="N192" s="218"/>
      <c r="O192" s="218"/>
      <c r="P192" s="218"/>
      <c r="Q192" s="218"/>
      <c r="R192" s="218"/>
      <c r="S192" s="218"/>
      <c r="T192" s="219"/>
      <c r="AT192" s="220" t="s">
        <v>341</v>
      </c>
      <c r="AU192" s="220" t="s">
        <v>86</v>
      </c>
      <c r="AV192" s="13" t="s">
        <v>86</v>
      </c>
      <c r="AW192" s="13" t="s">
        <v>34</v>
      </c>
      <c r="AX192" s="13" t="s">
        <v>77</v>
      </c>
      <c r="AY192" s="220" t="s">
        <v>126</v>
      </c>
    </row>
    <row r="193" spans="1:65" s="14" customFormat="1" ht="10.199999999999999">
      <c r="B193" s="221"/>
      <c r="C193" s="222"/>
      <c r="D193" s="200" t="s">
        <v>341</v>
      </c>
      <c r="E193" s="223" t="s">
        <v>1</v>
      </c>
      <c r="F193" s="224" t="s">
        <v>345</v>
      </c>
      <c r="G193" s="222"/>
      <c r="H193" s="225">
        <v>444.5</v>
      </c>
      <c r="I193" s="226"/>
      <c r="J193" s="222"/>
      <c r="K193" s="222"/>
      <c r="L193" s="227"/>
      <c r="M193" s="228"/>
      <c r="N193" s="229"/>
      <c r="O193" s="229"/>
      <c r="P193" s="229"/>
      <c r="Q193" s="229"/>
      <c r="R193" s="229"/>
      <c r="S193" s="229"/>
      <c r="T193" s="230"/>
      <c r="AT193" s="231" t="s">
        <v>341</v>
      </c>
      <c r="AU193" s="231" t="s">
        <v>86</v>
      </c>
      <c r="AV193" s="14" t="s">
        <v>149</v>
      </c>
      <c r="AW193" s="14" t="s">
        <v>34</v>
      </c>
      <c r="AX193" s="14" t="s">
        <v>84</v>
      </c>
      <c r="AY193" s="231" t="s">
        <v>126</v>
      </c>
    </row>
    <row r="194" spans="1:65" s="13" customFormat="1" ht="10.199999999999999">
      <c r="B194" s="210"/>
      <c r="C194" s="211"/>
      <c r="D194" s="200" t="s">
        <v>341</v>
      </c>
      <c r="E194" s="211"/>
      <c r="F194" s="213" t="s">
        <v>509</v>
      </c>
      <c r="G194" s="211"/>
      <c r="H194" s="214">
        <v>177.8</v>
      </c>
      <c r="I194" s="215"/>
      <c r="J194" s="211"/>
      <c r="K194" s="211"/>
      <c r="L194" s="216"/>
      <c r="M194" s="217"/>
      <c r="N194" s="218"/>
      <c r="O194" s="218"/>
      <c r="P194" s="218"/>
      <c r="Q194" s="218"/>
      <c r="R194" s="218"/>
      <c r="S194" s="218"/>
      <c r="T194" s="219"/>
      <c r="AT194" s="220" t="s">
        <v>341</v>
      </c>
      <c r="AU194" s="220" t="s">
        <v>86</v>
      </c>
      <c r="AV194" s="13" t="s">
        <v>86</v>
      </c>
      <c r="AW194" s="13" t="s">
        <v>4</v>
      </c>
      <c r="AX194" s="13" t="s">
        <v>84</v>
      </c>
      <c r="AY194" s="220" t="s">
        <v>126</v>
      </c>
    </row>
    <row r="195" spans="1:65" s="2" customFormat="1" ht="24.15" customHeight="1">
      <c r="A195" s="33"/>
      <c r="B195" s="34"/>
      <c r="C195" s="186" t="s">
        <v>200</v>
      </c>
      <c r="D195" s="186" t="s">
        <v>129</v>
      </c>
      <c r="E195" s="187" t="s">
        <v>510</v>
      </c>
      <c r="F195" s="188" t="s">
        <v>511</v>
      </c>
      <c r="G195" s="189" t="s">
        <v>380</v>
      </c>
      <c r="H195" s="190">
        <v>324</v>
      </c>
      <c r="I195" s="191"/>
      <c r="J195" s="192">
        <f>ROUND(I195*H195,2)</f>
        <v>0</v>
      </c>
      <c r="K195" s="193"/>
      <c r="L195" s="38"/>
      <c r="M195" s="194" t="s">
        <v>1</v>
      </c>
      <c r="N195" s="195" t="s">
        <v>42</v>
      </c>
      <c r="O195" s="70"/>
      <c r="P195" s="196">
        <f>O195*H195</f>
        <v>0</v>
      </c>
      <c r="Q195" s="196">
        <v>3.15E-3</v>
      </c>
      <c r="R195" s="196">
        <f>Q195*H195</f>
        <v>1.0206</v>
      </c>
      <c r="S195" s="196">
        <v>0</v>
      </c>
      <c r="T195" s="197">
        <f>S195*H195</f>
        <v>0</v>
      </c>
      <c r="U195" s="33"/>
      <c r="V195" s="33"/>
      <c r="W195" s="33"/>
      <c r="X195" s="33"/>
      <c r="Y195" s="33"/>
      <c r="Z195" s="33"/>
      <c r="AA195" s="33"/>
      <c r="AB195" s="33"/>
      <c r="AC195" s="33"/>
      <c r="AD195" s="33"/>
      <c r="AE195" s="33"/>
      <c r="AR195" s="198" t="s">
        <v>149</v>
      </c>
      <c r="AT195" s="198" t="s">
        <v>129</v>
      </c>
      <c r="AU195" s="198" t="s">
        <v>86</v>
      </c>
      <c r="AY195" s="16" t="s">
        <v>126</v>
      </c>
      <c r="BE195" s="199">
        <f>IF(N195="základní",J195,0)</f>
        <v>0</v>
      </c>
      <c r="BF195" s="199">
        <f>IF(N195="snížená",J195,0)</f>
        <v>0</v>
      </c>
      <c r="BG195" s="199">
        <f>IF(N195="zákl. přenesená",J195,0)</f>
        <v>0</v>
      </c>
      <c r="BH195" s="199">
        <f>IF(N195="sníž. přenesená",J195,0)</f>
        <v>0</v>
      </c>
      <c r="BI195" s="199">
        <f>IF(N195="nulová",J195,0)</f>
        <v>0</v>
      </c>
      <c r="BJ195" s="16" t="s">
        <v>84</v>
      </c>
      <c r="BK195" s="199">
        <f>ROUND(I195*H195,2)</f>
        <v>0</v>
      </c>
      <c r="BL195" s="16" t="s">
        <v>149</v>
      </c>
      <c r="BM195" s="198" t="s">
        <v>512</v>
      </c>
    </row>
    <row r="196" spans="1:65" s="2" customFormat="1" ht="19.2">
      <c r="A196" s="33"/>
      <c r="B196" s="34"/>
      <c r="C196" s="35"/>
      <c r="D196" s="200" t="s">
        <v>135</v>
      </c>
      <c r="E196" s="35"/>
      <c r="F196" s="201" t="s">
        <v>513</v>
      </c>
      <c r="G196" s="35"/>
      <c r="H196" s="35"/>
      <c r="I196" s="202"/>
      <c r="J196" s="35"/>
      <c r="K196" s="35"/>
      <c r="L196" s="38"/>
      <c r="M196" s="203"/>
      <c r="N196" s="204"/>
      <c r="O196" s="70"/>
      <c r="P196" s="70"/>
      <c r="Q196" s="70"/>
      <c r="R196" s="70"/>
      <c r="S196" s="70"/>
      <c r="T196" s="71"/>
      <c r="U196" s="33"/>
      <c r="V196" s="33"/>
      <c r="W196" s="33"/>
      <c r="X196" s="33"/>
      <c r="Y196" s="33"/>
      <c r="Z196" s="33"/>
      <c r="AA196" s="33"/>
      <c r="AB196" s="33"/>
      <c r="AC196" s="33"/>
      <c r="AD196" s="33"/>
      <c r="AE196" s="33"/>
      <c r="AT196" s="16" t="s">
        <v>135</v>
      </c>
      <c r="AU196" s="16" t="s">
        <v>86</v>
      </c>
    </row>
    <row r="197" spans="1:65" s="2" customFormat="1" ht="19.2">
      <c r="A197" s="33"/>
      <c r="B197" s="34"/>
      <c r="C197" s="35"/>
      <c r="D197" s="200" t="s">
        <v>136</v>
      </c>
      <c r="E197" s="35"/>
      <c r="F197" s="205" t="s">
        <v>514</v>
      </c>
      <c r="G197" s="35"/>
      <c r="H197" s="35"/>
      <c r="I197" s="202"/>
      <c r="J197" s="35"/>
      <c r="K197" s="35"/>
      <c r="L197" s="38"/>
      <c r="M197" s="203"/>
      <c r="N197" s="204"/>
      <c r="O197" s="70"/>
      <c r="P197" s="70"/>
      <c r="Q197" s="70"/>
      <c r="R197" s="70"/>
      <c r="S197" s="70"/>
      <c r="T197" s="71"/>
      <c r="U197" s="33"/>
      <c r="V197" s="33"/>
      <c r="W197" s="33"/>
      <c r="X197" s="33"/>
      <c r="Y197" s="33"/>
      <c r="Z197" s="33"/>
      <c r="AA197" s="33"/>
      <c r="AB197" s="33"/>
      <c r="AC197" s="33"/>
      <c r="AD197" s="33"/>
      <c r="AE197" s="33"/>
      <c r="AT197" s="16" t="s">
        <v>136</v>
      </c>
      <c r="AU197" s="16" t="s">
        <v>86</v>
      </c>
    </row>
    <row r="198" spans="1:65" s="13" customFormat="1" ht="10.199999999999999">
      <c r="B198" s="210"/>
      <c r="C198" s="211"/>
      <c r="D198" s="200" t="s">
        <v>341</v>
      </c>
      <c r="E198" s="212" t="s">
        <v>1</v>
      </c>
      <c r="F198" s="213" t="s">
        <v>515</v>
      </c>
      <c r="G198" s="211"/>
      <c r="H198" s="214">
        <v>283.5</v>
      </c>
      <c r="I198" s="215"/>
      <c r="J198" s="211"/>
      <c r="K198" s="211"/>
      <c r="L198" s="216"/>
      <c r="M198" s="217"/>
      <c r="N198" s="218"/>
      <c r="O198" s="218"/>
      <c r="P198" s="218"/>
      <c r="Q198" s="218"/>
      <c r="R198" s="218"/>
      <c r="S198" s="218"/>
      <c r="T198" s="219"/>
      <c r="AT198" s="220" t="s">
        <v>341</v>
      </c>
      <c r="AU198" s="220" t="s">
        <v>86</v>
      </c>
      <c r="AV198" s="13" t="s">
        <v>86</v>
      </c>
      <c r="AW198" s="13" t="s">
        <v>34</v>
      </c>
      <c r="AX198" s="13" t="s">
        <v>77</v>
      </c>
      <c r="AY198" s="220" t="s">
        <v>126</v>
      </c>
    </row>
    <row r="199" spans="1:65" s="13" customFormat="1" ht="10.199999999999999">
      <c r="B199" s="210"/>
      <c r="C199" s="211"/>
      <c r="D199" s="200" t="s">
        <v>341</v>
      </c>
      <c r="E199" s="212" t="s">
        <v>1</v>
      </c>
      <c r="F199" s="213" t="s">
        <v>516</v>
      </c>
      <c r="G199" s="211"/>
      <c r="H199" s="214">
        <v>40.5</v>
      </c>
      <c r="I199" s="215"/>
      <c r="J199" s="211"/>
      <c r="K199" s="211"/>
      <c r="L199" s="216"/>
      <c r="M199" s="217"/>
      <c r="N199" s="218"/>
      <c r="O199" s="218"/>
      <c r="P199" s="218"/>
      <c r="Q199" s="218"/>
      <c r="R199" s="218"/>
      <c r="S199" s="218"/>
      <c r="T199" s="219"/>
      <c r="AT199" s="220" t="s">
        <v>341</v>
      </c>
      <c r="AU199" s="220" t="s">
        <v>86</v>
      </c>
      <c r="AV199" s="13" t="s">
        <v>86</v>
      </c>
      <c r="AW199" s="13" t="s">
        <v>34</v>
      </c>
      <c r="AX199" s="13" t="s">
        <v>77</v>
      </c>
      <c r="AY199" s="220" t="s">
        <v>126</v>
      </c>
    </row>
    <row r="200" spans="1:65" s="14" customFormat="1" ht="10.199999999999999">
      <c r="B200" s="221"/>
      <c r="C200" s="222"/>
      <c r="D200" s="200" t="s">
        <v>341</v>
      </c>
      <c r="E200" s="223" t="s">
        <v>1</v>
      </c>
      <c r="F200" s="224" t="s">
        <v>345</v>
      </c>
      <c r="G200" s="222"/>
      <c r="H200" s="225">
        <v>324</v>
      </c>
      <c r="I200" s="226"/>
      <c r="J200" s="222"/>
      <c r="K200" s="222"/>
      <c r="L200" s="227"/>
      <c r="M200" s="228"/>
      <c r="N200" s="229"/>
      <c r="O200" s="229"/>
      <c r="P200" s="229"/>
      <c r="Q200" s="229"/>
      <c r="R200" s="229"/>
      <c r="S200" s="229"/>
      <c r="T200" s="230"/>
      <c r="AT200" s="231" t="s">
        <v>341</v>
      </c>
      <c r="AU200" s="231" t="s">
        <v>86</v>
      </c>
      <c r="AV200" s="14" t="s">
        <v>149</v>
      </c>
      <c r="AW200" s="14" t="s">
        <v>34</v>
      </c>
      <c r="AX200" s="14" t="s">
        <v>84</v>
      </c>
      <c r="AY200" s="231" t="s">
        <v>126</v>
      </c>
    </row>
    <row r="201" spans="1:65" s="12" customFormat="1" ht="22.8" customHeight="1">
      <c r="B201" s="170"/>
      <c r="C201" s="171"/>
      <c r="D201" s="172" t="s">
        <v>76</v>
      </c>
      <c r="E201" s="184" t="s">
        <v>364</v>
      </c>
      <c r="F201" s="184" t="s">
        <v>365</v>
      </c>
      <c r="G201" s="171"/>
      <c r="H201" s="171"/>
      <c r="I201" s="174"/>
      <c r="J201" s="185">
        <f>BK201</f>
        <v>0</v>
      </c>
      <c r="K201" s="171"/>
      <c r="L201" s="176"/>
      <c r="M201" s="177"/>
      <c r="N201" s="178"/>
      <c r="O201" s="178"/>
      <c r="P201" s="179">
        <f>SUM(P202:P206)</f>
        <v>0</v>
      </c>
      <c r="Q201" s="178"/>
      <c r="R201" s="179">
        <f>SUM(R202:R206)</f>
        <v>0</v>
      </c>
      <c r="S201" s="178"/>
      <c r="T201" s="180">
        <f>SUM(T202:T206)</f>
        <v>0</v>
      </c>
      <c r="AR201" s="181" t="s">
        <v>84</v>
      </c>
      <c r="AT201" s="182" t="s">
        <v>76</v>
      </c>
      <c r="AU201" s="182" t="s">
        <v>84</v>
      </c>
      <c r="AY201" s="181" t="s">
        <v>126</v>
      </c>
      <c r="BK201" s="183">
        <f>SUM(BK202:BK206)</f>
        <v>0</v>
      </c>
    </row>
    <row r="202" spans="1:65" s="2" customFormat="1" ht="37.799999999999997" customHeight="1">
      <c r="A202" s="33"/>
      <c r="B202" s="34"/>
      <c r="C202" s="186" t="s">
        <v>290</v>
      </c>
      <c r="D202" s="186" t="s">
        <v>129</v>
      </c>
      <c r="E202" s="187" t="s">
        <v>366</v>
      </c>
      <c r="F202" s="188" t="s">
        <v>367</v>
      </c>
      <c r="G202" s="189" t="s">
        <v>368</v>
      </c>
      <c r="H202" s="190">
        <v>30.837</v>
      </c>
      <c r="I202" s="191"/>
      <c r="J202" s="192">
        <f>ROUND(I202*H202,2)</f>
        <v>0</v>
      </c>
      <c r="K202" s="193"/>
      <c r="L202" s="38"/>
      <c r="M202" s="194" t="s">
        <v>1</v>
      </c>
      <c r="N202" s="195" t="s">
        <v>42</v>
      </c>
      <c r="O202" s="70"/>
      <c r="P202" s="196">
        <f>O202*H202</f>
        <v>0</v>
      </c>
      <c r="Q202" s="196">
        <v>0</v>
      </c>
      <c r="R202" s="196">
        <f>Q202*H202</f>
        <v>0</v>
      </c>
      <c r="S202" s="196">
        <v>0</v>
      </c>
      <c r="T202" s="197">
        <f>S202*H202</f>
        <v>0</v>
      </c>
      <c r="U202" s="33"/>
      <c r="V202" s="33"/>
      <c r="W202" s="33"/>
      <c r="X202" s="33"/>
      <c r="Y202" s="33"/>
      <c r="Z202" s="33"/>
      <c r="AA202" s="33"/>
      <c r="AB202" s="33"/>
      <c r="AC202" s="33"/>
      <c r="AD202" s="33"/>
      <c r="AE202" s="33"/>
      <c r="AR202" s="198" t="s">
        <v>149</v>
      </c>
      <c r="AT202" s="198" t="s">
        <v>129</v>
      </c>
      <c r="AU202" s="198" t="s">
        <v>86</v>
      </c>
      <c r="AY202" s="16" t="s">
        <v>126</v>
      </c>
      <c r="BE202" s="199">
        <f>IF(N202="základní",J202,0)</f>
        <v>0</v>
      </c>
      <c r="BF202" s="199">
        <f>IF(N202="snížená",J202,0)</f>
        <v>0</v>
      </c>
      <c r="BG202" s="199">
        <f>IF(N202="zákl. přenesená",J202,0)</f>
        <v>0</v>
      </c>
      <c r="BH202" s="199">
        <f>IF(N202="sníž. přenesená",J202,0)</f>
        <v>0</v>
      </c>
      <c r="BI202" s="199">
        <f>IF(N202="nulová",J202,0)</f>
        <v>0</v>
      </c>
      <c r="BJ202" s="16" t="s">
        <v>84</v>
      </c>
      <c r="BK202" s="199">
        <f>ROUND(I202*H202,2)</f>
        <v>0</v>
      </c>
      <c r="BL202" s="16" t="s">
        <v>149</v>
      </c>
      <c r="BM202" s="198" t="s">
        <v>517</v>
      </c>
    </row>
    <row r="203" spans="1:65" s="2" customFormat="1" ht="28.8">
      <c r="A203" s="33"/>
      <c r="B203" s="34"/>
      <c r="C203" s="35"/>
      <c r="D203" s="200" t="s">
        <v>135</v>
      </c>
      <c r="E203" s="35"/>
      <c r="F203" s="201" t="s">
        <v>367</v>
      </c>
      <c r="G203" s="35"/>
      <c r="H203" s="35"/>
      <c r="I203" s="202"/>
      <c r="J203" s="35"/>
      <c r="K203" s="35"/>
      <c r="L203" s="38"/>
      <c r="M203" s="203"/>
      <c r="N203" s="204"/>
      <c r="O203" s="70"/>
      <c r="P203" s="70"/>
      <c r="Q203" s="70"/>
      <c r="R203" s="70"/>
      <c r="S203" s="70"/>
      <c r="T203" s="71"/>
      <c r="U203" s="33"/>
      <c r="V203" s="33"/>
      <c r="W203" s="33"/>
      <c r="X203" s="33"/>
      <c r="Y203" s="33"/>
      <c r="Z203" s="33"/>
      <c r="AA203" s="33"/>
      <c r="AB203" s="33"/>
      <c r="AC203" s="33"/>
      <c r="AD203" s="33"/>
      <c r="AE203" s="33"/>
      <c r="AT203" s="16" t="s">
        <v>135</v>
      </c>
      <c r="AU203" s="16" t="s">
        <v>86</v>
      </c>
    </row>
    <row r="204" spans="1:65" s="2" customFormat="1" ht="28.8">
      <c r="A204" s="33"/>
      <c r="B204" s="34"/>
      <c r="C204" s="35"/>
      <c r="D204" s="200" t="s">
        <v>359</v>
      </c>
      <c r="E204" s="35"/>
      <c r="F204" s="205" t="s">
        <v>370</v>
      </c>
      <c r="G204" s="35"/>
      <c r="H204" s="35"/>
      <c r="I204" s="202"/>
      <c r="J204" s="35"/>
      <c r="K204" s="35"/>
      <c r="L204" s="38"/>
      <c r="M204" s="203"/>
      <c r="N204" s="204"/>
      <c r="O204" s="70"/>
      <c r="P204" s="70"/>
      <c r="Q204" s="70"/>
      <c r="R204" s="70"/>
      <c r="S204" s="70"/>
      <c r="T204" s="71"/>
      <c r="U204" s="33"/>
      <c r="V204" s="33"/>
      <c r="W204" s="33"/>
      <c r="X204" s="33"/>
      <c r="Y204" s="33"/>
      <c r="Z204" s="33"/>
      <c r="AA204" s="33"/>
      <c r="AB204" s="33"/>
      <c r="AC204" s="33"/>
      <c r="AD204" s="33"/>
      <c r="AE204" s="33"/>
      <c r="AT204" s="16" t="s">
        <v>359</v>
      </c>
      <c r="AU204" s="16" t="s">
        <v>86</v>
      </c>
    </row>
    <row r="205" spans="1:65" s="13" customFormat="1" ht="10.199999999999999">
      <c r="B205" s="210"/>
      <c r="C205" s="211"/>
      <c r="D205" s="200" t="s">
        <v>341</v>
      </c>
      <c r="E205" s="212" t="s">
        <v>1</v>
      </c>
      <c r="F205" s="213" t="s">
        <v>518</v>
      </c>
      <c r="G205" s="211"/>
      <c r="H205" s="214">
        <v>29.337</v>
      </c>
      <c r="I205" s="215"/>
      <c r="J205" s="211"/>
      <c r="K205" s="211"/>
      <c r="L205" s="216"/>
      <c r="M205" s="217"/>
      <c r="N205" s="218"/>
      <c r="O205" s="218"/>
      <c r="P205" s="218"/>
      <c r="Q205" s="218"/>
      <c r="R205" s="218"/>
      <c r="S205" s="218"/>
      <c r="T205" s="219"/>
      <c r="AT205" s="220" t="s">
        <v>341</v>
      </c>
      <c r="AU205" s="220" t="s">
        <v>86</v>
      </c>
      <c r="AV205" s="13" t="s">
        <v>86</v>
      </c>
      <c r="AW205" s="13" t="s">
        <v>34</v>
      </c>
      <c r="AX205" s="13" t="s">
        <v>77</v>
      </c>
      <c r="AY205" s="220" t="s">
        <v>126</v>
      </c>
    </row>
    <row r="206" spans="1:65" s="13" customFormat="1" ht="10.199999999999999">
      <c r="B206" s="210"/>
      <c r="C206" s="211"/>
      <c r="D206" s="200" t="s">
        <v>341</v>
      </c>
      <c r="E206" s="212" t="s">
        <v>1</v>
      </c>
      <c r="F206" s="213" t="s">
        <v>519</v>
      </c>
      <c r="G206" s="211"/>
      <c r="H206" s="214">
        <v>1.5</v>
      </c>
      <c r="I206" s="215"/>
      <c r="J206" s="211"/>
      <c r="K206" s="211"/>
      <c r="L206" s="216"/>
      <c r="M206" s="217"/>
      <c r="N206" s="218"/>
      <c r="O206" s="218"/>
      <c r="P206" s="218"/>
      <c r="Q206" s="218"/>
      <c r="R206" s="218"/>
      <c r="S206" s="218"/>
      <c r="T206" s="219"/>
      <c r="AT206" s="220" t="s">
        <v>341</v>
      </c>
      <c r="AU206" s="220" t="s">
        <v>86</v>
      </c>
      <c r="AV206" s="13" t="s">
        <v>86</v>
      </c>
      <c r="AW206" s="13" t="s">
        <v>34</v>
      </c>
      <c r="AX206" s="13" t="s">
        <v>77</v>
      </c>
      <c r="AY206" s="220" t="s">
        <v>126</v>
      </c>
    </row>
    <row r="207" spans="1:65" s="12" customFormat="1" ht="22.8" customHeight="1">
      <c r="B207" s="170"/>
      <c r="C207" s="171"/>
      <c r="D207" s="172" t="s">
        <v>76</v>
      </c>
      <c r="E207" s="184" t="s">
        <v>520</v>
      </c>
      <c r="F207" s="184" t="s">
        <v>521</v>
      </c>
      <c r="G207" s="171"/>
      <c r="H207" s="171"/>
      <c r="I207" s="174"/>
      <c r="J207" s="185">
        <f>BK207</f>
        <v>0</v>
      </c>
      <c r="K207" s="171"/>
      <c r="L207" s="176"/>
      <c r="M207" s="177"/>
      <c r="N207" s="178"/>
      <c r="O207" s="178"/>
      <c r="P207" s="179">
        <f>SUM(P208:P210)</f>
        <v>0</v>
      </c>
      <c r="Q207" s="178"/>
      <c r="R207" s="179">
        <f>SUM(R208:R210)</f>
        <v>0</v>
      </c>
      <c r="S207" s="178"/>
      <c r="T207" s="180">
        <f>SUM(T208:T210)</f>
        <v>0</v>
      </c>
      <c r="AR207" s="181" t="s">
        <v>84</v>
      </c>
      <c r="AT207" s="182" t="s">
        <v>76</v>
      </c>
      <c r="AU207" s="182" t="s">
        <v>84</v>
      </c>
      <c r="AY207" s="181" t="s">
        <v>126</v>
      </c>
      <c r="BK207" s="183">
        <f>SUM(BK208:BK210)</f>
        <v>0</v>
      </c>
    </row>
    <row r="208" spans="1:65" s="2" customFormat="1" ht="14.4" customHeight="1">
      <c r="A208" s="33"/>
      <c r="B208" s="34"/>
      <c r="C208" s="186" t="s">
        <v>8</v>
      </c>
      <c r="D208" s="186" t="s">
        <v>129</v>
      </c>
      <c r="E208" s="187" t="s">
        <v>522</v>
      </c>
      <c r="F208" s="188" t="s">
        <v>523</v>
      </c>
      <c r="G208" s="189" t="s">
        <v>368</v>
      </c>
      <c r="H208" s="190">
        <v>162.959</v>
      </c>
      <c r="I208" s="191"/>
      <c r="J208" s="192">
        <f>ROUND(I208*H208,2)</f>
        <v>0</v>
      </c>
      <c r="K208" s="193"/>
      <c r="L208" s="38"/>
      <c r="M208" s="194" t="s">
        <v>1</v>
      </c>
      <c r="N208" s="195" t="s">
        <v>42</v>
      </c>
      <c r="O208" s="70"/>
      <c r="P208" s="196">
        <f>O208*H208</f>
        <v>0</v>
      </c>
      <c r="Q208" s="196">
        <v>0</v>
      </c>
      <c r="R208" s="196">
        <f>Q208*H208</f>
        <v>0</v>
      </c>
      <c r="S208" s="196">
        <v>0</v>
      </c>
      <c r="T208" s="197">
        <f>S208*H208</f>
        <v>0</v>
      </c>
      <c r="U208" s="33"/>
      <c r="V208" s="33"/>
      <c r="W208" s="33"/>
      <c r="X208" s="33"/>
      <c r="Y208" s="33"/>
      <c r="Z208" s="33"/>
      <c r="AA208" s="33"/>
      <c r="AB208" s="33"/>
      <c r="AC208" s="33"/>
      <c r="AD208" s="33"/>
      <c r="AE208" s="33"/>
      <c r="AR208" s="198" t="s">
        <v>149</v>
      </c>
      <c r="AT208" s="198" t="s">
        <v>129</v>
      </c>
      <c r="AU208" s="198" t="s">
        <v>86</v>
      </c>
      <c r="AY208" s="16" t="s">
        <v>126</v>
      </c>
      <c r="BE208" s="199">
        <f>IF(N208="základní",J208,0)</f>
        <v>0</v>
      </c>
      <c r="BF208" s="199">
        <f>IF(N208="snížená",J208,0)</f>
        <v>0</v>
      </c>
      <c r="BG208" s="199">
        <f>IF(N208="zákl. přenesená",J208,0)</f>
        <v>0</v>
      </c>
      <c r="BH208" s="199">
        <f>IF(N208="sníž. přenesená",J208,0)</f>
        <v>0</v>
      </c>
      <c r="BI208" s="199">
        <f>IF(N208="nulová",J208,0)</f>
        <v>0</v>
      </c>
      <c r="BJ208" s="16" t="s">
        <v>84</v>
      </c>
      <c r="BK208" s="199">
        <f>ROUND(I208*H208,2)</f>
        <v>0</v>
      </c>
      <c r="BL208" s="16" t="s">
        <v>149</v>
      </c>
      <c r="BM208" s="198" t="s">
        <v>524</v>
      </c>
    </row>
    <row r="209" spans="1:65" s="2" customFormat="1" ht="10.199999999999999">
      <c r="A209" s="33"/>
      <c r="B209" s="34"/>
      <c r="C209" s="35"/>
      <c r="D209" s="200" t="s">
        <v>135</v>
      </c>
      <c r="E209" s="35"/>
      <c r="F209" s="201" t="s">
        <v>525</v>
      </c>
      <c r="G209" s="35"/>
      <c r="H209" s="35"/>
      <c r="I209" s="202"/>
      <c r="J209" s="35"/>
      <c r="K209" s="35"/>
      <c r="L209" s="38"/>
      <c r="M209" s="203"/>
      <c r="N209" s="204"/>
      <c r="O209" s="70"/>
      <c r="P209" s="70"/>
      <c r="Q209" s="70"/>
      <c r="R209" s="70"/>
      <c r="S209" s="70"/>
      <c r="T209" s="71"/>
      <c r="U209" s="33"/>
      <c r="V209" s="33"/>
      <c r="W209" s="33"/>
      <c r="X209" s="33"/>
      <c r="Y209" s="33"/>
      <c r="Z209" s="33"/>
      <c r="AA209" s="33"/>
      <c r="AB209" s="33"/>
      <c r="AC209" s="33"/>
      <c r="AD209" s="33"/>
      <c r="AE209" s="33"/>
      <c r="AT209" s="16" t="s">
        <v>135</v>
      </c>
      <c r="AU209" s="16" t="s">
        <v>86</v>
      </c>
    </row>
    <row r="210" spans="1:65" s="2" customFormat="1" ht="28.8">
      <c r="A210" s="33"/>
      <c r="B210" s="34"/>
      <c r="C210" s="35"/>
      <c r="D210" s="200" t="s">
        <v>359</v>
      </c>
      <c r="E210" s="35"/>
      <c r="F210" s="205" t="s">
        <v>526</v>
      </c>
      <c r="G210" s="35"/>
      <c r="H210" s="35"/>
      <c r="I210" s="202"/>
      <c r="J210" s="35"/>
      <c r="K210" s="35"/>
      <c r="L210" s="38"/>
      <c r="M210" s="203"/>
      <c r="N210" s="204"/>
      <c r="O210" s="70"/>
      <c r="P210" s="70"/>
      <c r="Q210" s="70"/>
      <c r="R210" s="70"/>
      <c r="S210" s="70"/>
      <c r="T210" s="71"/>
      <c r="U210" s="33"/>
      <c r="V210" s="33"/>
      <c r="W210" s="33"/>
      <c r="X210" s="33"/>
      <c r="Y210" s="33"/>
      <c r="Z210" s="33"/>
      <c r="AA210" s="33"/>
      <c r="AB210" s="33"/>
      <c r="AC210" s="33"/>
      <c r="AD210" s="33"/>
      <c r="AE210" s="33"/>
      <c r="AT210" s="16" t="s">
        <v>359</v>
      </c>
      <c r="AU210" s="16" t="s">
        <v>86</v>
      </c>
    </row>
    <row r="211" spans="1:65" s="12" customFormat="1" ht="25.95" customHeight="1">
      <c r="B211" s="170"/>
      <c r="C211" s="171"/>
      <c r="D211" s="172" t="s">
        <v>76</v>
      </c>
      <c r="E211" s="173" t="s">
        <v>374</v>
      </c>
      <c r="F211" s="173" t="s">
        <v>375</v>
      </c>
      <c r="G211" s="171"/>
      <c r="H211" s="171"/>
      <c r="I211" s="174"/>
      <c r="J211" s="175">
        <f>BK211</f>
        <v>0</v>
      </c>
      <c r="K211" s="171"/>
      <c r="L211" s="176"/>
      <c r="M211" s="177"/>
      <c r="N211" s="178"/>
      <c r="O211" s="178"/>
      <c r="P211" s="179">
        <f>P212</f>
        <v>0</v>
      </c>
      <c r="Q211" s="178"/>
      <c r="R211" s="179">
        <f>R212</f>
        <v>0.60000000000000009</v>
      </c>
      <c r="S211" s="178"/>
      <c r="T211" s="180">
        <f>T212</f>
        <v>0.60000000000000009</v>
      </c>
      <c r="AR211" s="181" t="s">
        <v>86</v>
      </c>
      <c r="AT211" s="182" t="s">
        <v>76</v>
      </c>
      <c r="AU211" s="182" t="s">
        <v>77</v>
      </c>
      <c r="AY211" s="181" t="s">
        <v>126</v>
      </c>
      <c r="BK211" s="183">
        <f>BK212</f>
        <v>0</v>
      </c>
    </row>
    <row r="212" spans="1:65" s="12" customFormat="1" ht="22.8" customHeight="1">
      <c r="B212" s="170"/>
      <c r="C212" s="171"/>
      <c r="D212" s="172" t="s">
        <v>76</v>
      </c>
      <c r="E212" s="184" t="s">
        <v>376</v>
      </c>
      <c r="F212" s="184" t="s">
        <v>377</v>
      </c>
      <c r="G212" s="171"/>
      <c r="H212" s="171"/>
      <c r="I212" s="174"/>
      <c r="J212" s="185">
        <f>BK212</f>
        <v>0</v>
      </c>
      <c r="K212" s="171"/>
      <c r="L212" s="176"/>
      <c r="M212" s="177"/>
      <c r="N212" s="178"/>
      <c r="O212" s="178"/>
      <c r="P212" s="179">
        <f>SUM(P213:P217)</f>
        <v>0</v>
      </c>
      <c r="Q212" s="178"/>
      <c r="R212" s="179">
        <f>SUM(R213:R217)</f>
        <v>0.60000000000000009</v>
      </c>
      <c r="S212" s="178"/>
      <c r="T212" s="180">
        <f>SUM(T213:T217)</f>
        <v>0.60000000000000009</v>
      </c>
      <c r="AR212" s="181" t="s">
        <v>86</v>
      </c>
      <c r="AT212" s="182" t="s">
        <v>76</v>
      </c>
      <c r="AU212" s="182" t="s">
        <v>84</v>
      </c>
      <c r="AY212" s="181" t="s">
        <v>126</v>
      </c>
      <c r="BK212" s="183">
        <f>SUM(BK213:BK217)</f>
        <v>0</v>
      </c>
    </row>
    <row r="213" spans="1:65" s="2" customFormat="1" ht="24.15" customHeight="1">
      <c r="A213" s="33"/>
      <c r="B213" s="34"/>
      <c r="C213" s="186" t="s">
        <v>293</v>
      </c>
      <c r="D213" s="186" t="s">
        <v>129</v>
      </c>
      <c r="E213" s="187" t="s">
        <v>527</v>
      </c>
      <c r="F213" s="188" t="s">
        <v>528</v>
      </c>
      <c r="G213" s="189" t="s">
        <v>380</v>
      </c>
      <c r="H213" s="190">
        <v>24</v>
      </c>
      <c r="I213" s="191"/>
      <c r="J213" s="192">
        <f>ROUND(I213*H213,2)</f>
        <v>0</v>
      </c>
      <c r="K213" s="193"/>
      <c r="L213" s="38"/>
      <c r="M213" s="194" t="s">
        <v>1</v>
      </c>
      <c r="N213" s="195" t="s">
        <v>42</v>
      </c>
      <c r="O213" s="70"/>
      <c r="P213" s="196">
        <f>O213*H213</f>
        <v>0</v>
      </c>
      <c r="Q213" s="196">
        <v>2.5000000000000001E-2</v>
      </c>
      <c r="R213" s="196">
        <f>Q213*H213</f>
        <v>0.60000000000000009</v>
      </c>
      <c r="S213" s="196">
        <v>2.5000000000000001E-2</v>
      </c>
      <c r="T213" s="197">
        <f>S213*H213</f>
        <v>0.60000000000000009</v>
      </c>
      <c r="U213" s="33"/>
      <c r="V213" s="33"/>
      <c r="W213" s="33"/>
      <c r="X213" s="33"/>
      <c r="Y213" s="33"/>
      <c r="Z213" s="33"/>
      <c r="AA213" s="33"/>
      <c r="AB213" s="33"/>
      <c r="AC213" s="33"/>
      <c r="AD213" s="33"/>
      <c r="AE213" s="33"/>
      <c r="AR213" s="198" t="s">
        <v>293</v>
      </c>
      <c r="AT213" s="198" t="s">
        <v>129</v>
      </c>
      <c r="AU213" s="198" t="s">
        <v>86</v>
      </c>
      <c r="AY213" s="16" t="s">
        <v>126</v>
      </c>
      <c r="BE213" s="199">
        <f>IF(N213="základní",J213,0)</f>
        <v>0</v>
      </c>
      <c r="BF213" s="199">
        <f>IF(N213="snížená",J213,0)</f>
        <v>0</v>
      </c>
      <c r="BG213" s="199">
        <f>IF(N213="zákl. přenesená",J213,0)</f>
        <v>0</v>
      </c>
      <c r="BH213" s="199">
        <f>IF(N213="sníž. přenesená",J213,0)</f>
        <v>0</v>
      </c>
      <c r="BI213" s="199">
        <f>IF(N213="nulová",J213,0)</f>
        <v>0</v>
      </c>
      <c r="BJ213" s="16" t="s">
        <v>84</v>
      </c>
      <c r="BK213" s="199">
        <f>ROUND(I213*H213,2)</f>
        <v>0</v>
      </c>
      <c r="BL213" s="16" t="s">
        <v>293</v>
      </c>
      <c r="BM213" s="198" t="s">
        <v>529</v>
      </c>
    </row>
    <row r="214" spans="1:65" s="2" customFormat="1" ht="28.8">
      <c r="A214" s="33"/>
      <c r="B214" s="34"/>
      <c r="C214" s="35"/>
      <c r="D214" s="200" t="s">
        <v>135</v>
      </c>
      <c r="E214" s="35"/>
      <c r="F214" s="201" t="s">
        <v>530</v>
      </c>
      <c r="G214" s="35"/>
      <c r="H214" s="35"/>
      <c r="I214" s="202"/>
      <c r="J214" s="35"/>
      <c r="K214" s="35"/>
      <c r="L214" s="38"/>
      <c r="M214" s="203"/>
      <c r="N214" s="204"/>
      <c r="O214" s="70"/>
      <c r="P214" s="70"/>
      <c r="Q214" s="70"/>
      <c r="R214" s="70"/>
      <c r="S214" s="70"/>
      <c r="T214" s="71"/>
      <c r="U214" s="33"/>
      <c r="V214" s="33"/>
      <c r="W214" s="33"/>
      <c r="X214" s="33"/>
      <c r="Y214" s="33"/>
      <c r="Z214" s="33"/>
      <c r="AA214" s="33"/>
      <c r="AB214" s="33"/>
      <c r="AC214" s="33"/>
      <c r="AD214" s="33"/>
      <c r="AE214" s="33"/>
      <c r="AT214" s="16" t="s">
        <v>135</v>
      </c>
      <c r="AU214" s="16" t="s">
        <v>86</v>
      </c>
    </row>
    <row r="215" spans="1:65" s="2" customFormat="1" ht="28.8">
      <c r="A215" s="33"/>
      <c r="B215" s="34"/>
      <c r="C215" s="35"/>
      <c r="D215" s="200" t="s">
        <v>136</v>
      </c>
      <c r="E215" s="35"/>
      <c r="F215" s="205" t="s">
        <v>531</v>
      </c>
      <c r="G215" s="35"/>
      <c r="H215" s="35"/>
      <c r="I215" s="202"/>
      <c r="J215" s="35"/>
      <c r="K215" s="35"/>
      <c r="L215" s="38"/>
      <c r="M215" s="203"/>
      <c r="N215" s="204"/>
      <c r="O215" s="70"/>
      <c r="P215" s="70"/>
      <c r="Q215" s="70"/>
      <c r="R215" s="70"/>
      <c r="S215" s="70"/>
      <c r="T215" s="71"/>
      <c r="U215" s="33"/>
      <c r="V215" s="33"/>
      <c r="W215" s="33"/>
      <c r="X215" s="33"/>
      <c r="Y215" s="33"/>
      <c r="Z215" s="33"/>
      <c r="AA215" s="33"/>
      <c r="AB215" s="33"/>
      <c r="AC215" s="33"/>
      <c r="AD215" s="33"/>
      <c r="AE215" s="33"/>
      <c r="AT215" s="16" t="s">
        <v>136</v>
      </c>
      <c r="AU215" s="16" t="s">
        <v>86</v>
      </c>
    </row>
    <row r="216" spans="1:65" s="13" customFormat="1" ht="10.199999999999999">
      <c r="B216" s="210"/>
      <c r="C216" s="211"/>
      <c r="D216" s="200" t="s">
        <v>341</v>
      </c>
      <c r="E216" s="212" t="s">
        <v>1</v>
      </c>
      <c r="F216" s="213" t="s">
        <v>532</v>
      </c>
      <c r="G216" s="211"/>
      <c r="H216" s="214">
        <v>60</v>
      </c>
      <c r="I216" s="215"/>
      <c r="J216" s="211"/>
      <c r="K216" s="211"/>
      <c r="L216" s="216"/>
      <c r="M216" s="217"/>
      <c r="N216" s="218"/>
      <c r="O216" s="218"/>
      <c r="P216" s="218"/>
      <c r="Q216" s="218"/>
      <c r="R216" s="218"/>
      <c r="S216" s="218"/>
      <c r="T216" s="219"/>
      <c r="AT216" s="220" t="s">
        <v>341</v>
      </c>
      <c r="AU216" s="220" t="s">
        <v>86</v>
      </c>
      <c r="AV216" s="13" t="s">
        <v>86</v>
      </c>
      <c r="AW216" s="13" t="s">
        <v>34</v>
      </c>
      <c r="AX216" s="13" t="s">
        <v>84</v>
      </c>
      <c r="AY216" s="220" t="s">
        <v>126</v>
      </c>
    </row>
    <row r="217" spans="1:65" s="13" customFormat="1" ht="10.199999999999999">
      <c r="B217" s="210"/>
      <c r="C217" s="211"/>
      <c r="D217" s="200" t="s">
        <v>341</v>
      </c>
      <c r="E217" s="211"/>
      <c r="F217" s="213" t="s">
        <v>533</v>
      </c>
      <c r="G217" s="211"/>
      <c r="H217" s="214">
        <v>24</v>
      </c>
      <c r="I217" s="215"/>
      <c r="J217" s="211"/>
      <c r="K217" s="211"/>
      <c r="L217" s="216"/>
      <c r="M217" s="232"/>
      <c r="N217" s="233"/>
      <c r="O217" s="233"/>
      <c r="P217" s="233"/>
      <c r="Q217" s="233"/>
      <c r="R217" s="233"/>
      <c r="S217" s="233"/>
      <c r="T217" s="234"/>
      <c r="AT217" s="220" t="s">
        <v>341</v>
      </c>
      <c r="AU217" s="220" t="s">
        <v>86</v>
      </c>
      <c r="AV217" s="13" t="s">
        <v>86</v>
      </c>
      <c r="AW217" s="13" t="s">
        <v>4</v>
      </c>
      <c r="AX217" s="13" t="s">
        <v>84</v>
      </c>
      <c r="AY217" s="220" t="s">
        <v>126</v>
      </c>
    </row>
    <row r="218" spans="1:65" s="2" customFormat="1" ht="6.9" customHeight="1">
      <c r="A218" s="33"/>
      <c r="B218" s="53"/>
      <c r="C218" s="54"/>
      <c r="D218" s="54"/>
      <c r="E218" s="54"/>
      <c r="F218" s="54"/>
      <c r="G218" s="54"/>
      <c r="H218" s="54"/>
      <c r="I218" s="54"/>
      <c r="J218" s="54"/>
      <c r="K218" s="54"/>
      <c r="L218" s="38"/>
      <c r="M218" s="33"/>
      <c r="O218" s="33"/>
      <c r="P218" s="33"/>
      <c r="Q218" s="33"/>
      <c r="R218" s="33"/>
      <c r="S218" s="33"/>
      <c r="T218" s="33"/>
      <c r="U218" s="33"/>
      <c r="V218" s="33"/>
      <c r="W218" s="33"/>
      <c r="X218" s="33"/>
      <c r="Y218" s="33"/>
      <c r="Z218" s="33"/>
      <c r="AA218" s="33"/>
      <c r="AB218" s="33"/>
      <c r="AC218" s="33"/>
      <c r="AD218" s="33"/>
      <c r="AE218" s="33"/>
    </row>
  </sheetData>
  <sheetProtection algorithmName="SHA-512" hashValue="5n8NLUIj3KEfO0HBowMczvq/k7qZbixhZ09rdSh1cPhVC4Vge4MSAaiuDMJ7t7DIz+ilhjlGl+L9WLiECMQM/w==" saltValue="x7EwOBFN3mOlHRQDboJCXvEt72FmBmaVa2628hTzAfBuEUIep+9O6wIpe3/SKNLpSuFAYahGEGeZjdWZnKIYzg==" spinCount="100000" sheet="1" objects="1" scenarios="1" formatColumns="0" formatRows="0" autoFilter="0"/>
  <autoFilter ref="C123:K217" xr:uid="{00000000-0009-0000-0000-000004000000}"/>
  <mergeCells count="9">
    <mergeCell ref="E87:H87"/>
    <mergeCell ref="E114:H114"/>
    <mergeCell ref="E116:H116"/>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D235AA142039B48842DF8CE6CFC3B6C" ma:contentTypeVersion="18" ma:contentTypeDescription="Vytvoří nový dokument" ma:contentTypeScope="" ma:versionID="173c3781b4fcfcb17eb225f47479bb59">
  <xsd:schema xmlns:xsd="http://www.w3.org/2001/XMLSchema" xmlns:xs="http://www.w3.org/2001/XMLSchema" xmlns:p="http://schemas.microsoft.com/office/2006/metadata/properties" xmlns:ns2="80656d80-8975-45a1-8bca-6ee3d6641d75" xmlns:ns3="6dead5b8-dfe5-473e-882c-b9e3ffc47ac7" targetNamespace="http://schemas.microsoft.com/office/2006/metadata/properties" ma:root="true" ma:fieldsID="47edbb0c9b44f0c2b6f1bb0fcdf671bd" ns2:_="" ns3:_="">
    <xsd:import namespace="80656d80-8975-45a1-8bca-6ee3d6641d75"/>
    <xsd:import namespace="6dead5b8-dfe5-473e-882c-b9e3ffc47a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Zdrojfinancov_x00e1_n_x00ed_" minOccurs="0"/>
                <xsd:element ref="ns2:Z_x00e1_vod" minOccurs="0"/>
                <xsd:element ref="ns2:N_x00e1_klady" minOccurs="0"/>
                <xsd:element ref="ns2:Rokrealizace" minOccurs="0"/>
                <xsd:element ref="ns2:N_x00e1_hled" minOccurs="0"/>
                <xsd:element ref="ns2:O_x002f_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656d80-8975-45a1-8bca-6ee3d6641d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Zdrojfinancov_x00e1_n_x00ed_" ma:index="20" nillable="true" ma:displayName="Zdroj financování" ma:default="Vlastní zdroje" ma:format="RadioButtons" ma:internalName="Zdrojfinancov_x00e1_n_x00ed_">
      <xsd:simpleType>
        <xsd:restriction base="dms:Choice">
          <xsd:enumeration value="SFDI"/>
          <xsd:enumeration value="DVT"/>
          <xsd:enumeration value="Vlastní zdroje"/>
        </xsd:restriction>
      </xsd:simpleType>
    </xsd:element>
    <xsd:element name="Z_x00e1_vod" ma:index="21" nillable="true" ma:displayName="Závod" ma:format="Dropdown" ma:internalName="Z_x00e1_vod">
      <xsd:simpleType>
        <xsd:restriction base="dms:Choice">
          <xsd:enumeration value="HV"/>
          <xsd:enumeration value="DV"/>
          <xsd:enumeration value="BE"/>
          <xsd:enumeration value="GŘ"/>
        </xsd:restriction>
      </xsd:simpleType>
    </xsd:element>
    <xsd:element name="N_x00e1_klady" ma:index="22" nillable="true" ma:displayName="Náklady" ma:decimals="2" ma:format="123,456.00 Kč (República Checa)" ma:LCID="1029" ma:internalName="N_x00e1_klady">
      <xsd:simpleType>
        <xsd:restriction base="dms:Currency"/>
      </xsd:simpleType>
    </xsd:element>
    <xsd:element name="Rokrealizace" ma:index="23" nillable="true" ma:displayName="Rok realizace" ma:format="Dropdown" ma:internalName="Rokrealizace">
      <xsd:complexType>
        <xsd:complexContent>
          <xsd:extension base="dms:MultiChoice">
            <xsd:sequence>
              <xsd:element name="Value" maxOccurs="unbounded" minOccurs="0" nillable="true">
                <xsd:simpleType>
                  <xsd:restriction base="dms:Choice">
                    <xsd:enumeration value="&lt;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restriction>
                </xsd:simpleType>
              </xsd:element>
            </xsd:sequence>
          </xsd:extension>
        </xsd:complexContent>
      </xsd:complexType>
    </xsd:element>
    <xsd:element name="N_x00e1_hled" ma:index="24" nillable="true" ma:displayName="Náhled" ma:internalName="N_x00e1_hled">
      <xsd:simpleType>
        <xsd:restriction base="dms:Unknown"/>
      </xsd:simpleType>
    </xsd:element>
    <xsd:element name="O_x002f_I" ma:index="25" nillable="true" ma:displayName="O/I" ma:format="Dropdown" ma:internalName="O_x002f_I">
      <xsd:complexType>
        <xsd:complexContent>
          <xsd:extension base="dms:MultiChoice">
            <xsd:sequence>
              <xsd:element name="Value" maxOccurs="unbounded" minOccurs="0" nillable="true">
                <xsd:simpleType>
                  <xsd:restriction base="dms:Choice">
                    <xsd:enumeration value="Oprava"/>
                    <xsd:enumeration value="Investice"/>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dead5b8-dfe5-473e-882c-b9e3ffc47ac7"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_x002f_I xmlns="80656d80-8975-45a1-8bca-6ee3d6641d75"/>
    <Z_x00e1_vod xmlns="80656d80-8975-45a1-8bca-6ee3d6641d75" xsi:nil="true"/>
    <N_x00e1_hled xmlns="80656d80-8975-45a1-8bca-6ee3d6641d75" xsi:nil="true"/>
    <Zdrojfinancov_x00e1_n_x00ed_ xmlns="80656d80-8975-45a1-8bca-6ee3d6641d75">Vlastní zdroje</Zdrojfinancov_x00e1_n_x00ed_>
    <N_x00e1_klady xmlns="80656d80-8975-45a1-8bca-6ee3d6641d75" xsi:nil="true"/>
    <Rokrealizace xmlns="80656d80-8975-45a1-8bca-6ee3d6641d75"/>
  </documentManagement>
</p:properties>
</file>

<file path=customXml/itemProps1.xml><?xml version="1.0" encoding="utf-8"?>
<ds:datastoreItem xmlns:ds="http://schemas.openxmlformats.org/officeDocument/2006/customXml" ds:itemID="{C54C4158-F7AD-4F19-A750-1BE94B18663B}"/>
</file>

<file path=customXml/itemProps2.xml><?xml version="1.0" encoding="utf-8"?>
<ds:datastoreItem xmlns:ds="http://schemas.openxmlformats.org/officeDocument/2006/customXml" ds:itemID="{FDDD16D4-C355-4744-9308-03732037053D}"/>
</file>

<file path=customXml/itemProps3.xml><?xml version="1.0" encoding="utf-8"?>
<ds:datastoreItem xmlns:ds="http://schemas.openxmlformats.org/officeDocument/2006/customXml" ds:itemID="{A43C7568-BCC5-4490-9A1F-5A668CA81F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00 - VON</vt:lpstr>
      <vt:lpstr>01 - Oprava technologie</vt:lpstr>
      <vt:lpstr>02 - Oprava povrchových o...</vt:lpstr>
      <vt:lpstr>03 - Oprava vývaru jezu</vt:lpstr>
      <vt:lpstr>'00 - VON'!Názvy_tisku</vt:lpstr>
      <vt:lpstr>'01 - Oprava technologie'!Názvy_tisku</vt:lpstr>
      <vt:lpstr>'02 - Oprava povrchových o...'!Názvy_tisku</vt:lpstr>
      <vt:lpstr>'03 - Oprava vývaru jezu'!Názvy_tisku</vt:lpstr>
      <vt:lpstr>'Rekapitulace stavby'!Názvy_tisku</vt:lpstr>
      <vt:lpstr>'00 - VON'!Oblast_tisku</vt:lpstr>
      <vt:lpstr>'01 - Oprava technologie'!Oblast_tisku</vt:lpstr>
      <vt:lpstr>'02 - Oprava povrchových o...'!Oblast_tisku</vt:lpstr>
      <vt:lpstr>'03 - Oprava vývaru jezu'!Oblast_tisku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Milada K.</dc:creator>
  <cp:lastModifiedBy>m-hyd</cp:lastModifiedBy>
  <cp:lastPrinted>2021-02-11T10:02:50Z</cp:lastPrinted>
  <dcterms:created xsi:type="dcterms:W3CDTF">2021-02-11T09:57:08Z</dcterms:created>
  <dcterms:modified xsi:type="dcterms:W3CDTF">2021-02-11T10:04:29Z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0x0101001D235AA142039B48842DF8CE6CFC3B6C</vt:lpwstr>
  </property>
</Properties>
</file>